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45" windowWidth="19155" windowHeight="10080" activeTab="1"/>
  </bookViews>
  <sheets>
    <sheet name="الإطار المنطقي" sheetId="1" r:id="rId1"/>
    <sheet name="بنيية الميزانية الجماعية" sheetId="2" r:id="rId2"/>
  </sheets>
  <definedNames>
    <definedName name="_xlnm.Print_Area" localSheetId="0">'الإطار المنطقي'!$A$1:$AE$115</definedName>
  </definedNames>
  <calcPr fullCalcOnLoad="1"/>
</workbook>
</file>

<file path=xl/sharedStrings.xml><?xml version="1.0" encoding="utf-8"?>
<sst xmlns="http://schemas.openxmlformats.org/spreadsheetml/2006/main" count="719" uniqueCount="179">
  <si>
    <t>الفاعلون</t>
  </si>
  <si>
    <t>الجماعة</t>
  </si>
  <si>
    <t>التجهيز</t>
  </si>
  <si>
    <t>الصحة</t>
  </si>
  <si>
    <t>الشباب والرياضة</t>
  </si>
  <si>
    <t>المبادرة الوطنية للتنمية البشرية</t>
  </si>
  <si>
    <t>الجمعيات المحلية</t>
  </si>
  <si>
    <t>مجموع المساهمات (المؤكدة والمساهمات للتأكيد) حسب مجال التدخل</t>
  </si>
  <si>
    <t>التمويل الذي يتعين البحث عنه حسب مجال التدخل</t>
  </si>
  <si>
    <t>ميزانية المخطط الجماعي للتنمية حسب مجال التدخل</t>
  </si>
  <si>
    <t>رقم 1 : التعليم الأولي</t>
  </si>
  <si>
    <t>المساهمة (بالدرهم)</t>
  </si>
  <si>
    <t>المساهمة حسب مجال التدخل (%)</t>
  </si>
  <si>
    <t>مساهمة مؤكدة</t>
  </si>
  <si>
    <t>مساهمة للتأكيد</t>
  </si>
  <si>
    <t>رقم 19 : تقوية القدرات المحلية</t>
  </si>
  <si>
    <t>رقم  20 : مجالات تدخل أخرى</t>
  </si>
  <si>
    <t>رقم 2 : التعليم الأساسي</t>
  </si>
  <si>
    <t>رقم 3 : التعليم الإعدادي</t>
  </si>
  <si>
    <t>رقم 4 : التعليم غير النظامي</t>
  </si>
  <si>
    <t>رقم 5 : الصحة</t>
  </si>
  <si>
    <t>رقم 6 : الربط بشبكة الماء ص ش</t>
  </si>
  <si>
    <t>رقم 7 : الكهربة</t>
  </si>
  <si>
    <t>رقم 8 : التطهير</t>
  </si>
  <si>
    <t>رقم 9 : الطرق</t>
  </si>
  <si>
    <t>رقم 10 : التجهيزات المائية الصغرى</t>
  </si>
  <si>
    <t>رقم 11 : بنيات تحتية أخرى</t>
  </si>
  <si>
    <t>رقم 12 : حماية ومشاركة الطفل</t>
  </si>
  <si>
    <t>رقم 13 : حماية ومشاركة المرأة</t>
  </si>
  <si>
    <t>رقم 14 : حماية، أنشطة ومشاركة الشباب</t>
  </si>
  <si>
    <t>رقم 15 : الأنشطة والتجهيزات الاجتماعية</t>
  </si>
  <si>
    <t>رقم 16 : الأنشطة والتجهيزات الثقافية</t>
  </si>
  <si>
    <t>رقم 17 : الأنشطة المدرة للدخل والتشغيل</t>
  </si>
  <si>
    <t>رقم 18 : حماية البيئة</t>
  </si>
  <si>
    <t>مجالات التدخل</t>
  </si>
  <si>
    <t>جدول 4 : بنية ميزانية الجماعة</t>
  </si>
  <si>
    <t>الإطار المنطقي - خطة العمل</t>
  </si>
  <si>
    <t>ميزانية المخطط الجماعي للتنمية :</t>
  </si>
  <si>
    <t>الجماعة :</t>
  </si>
  <si>
    <t>الإقليم :</t>
  </si>
  <si>
    <t>الأنشطة والمشاريع</t>
  </si>
  <si>
    <t>التكلفة الإجمالية للنشاط أو المشروع (درهم)</t>
  </si>
  <si>
    <t>التموقع</t>
  </si>
  <si>
    <t>المسؤول عن المشروع</t>
  </si>
  <si>
    <t>تمويل المشروع</t>
  </si>
  <si>
    <t>مجموع التمويل المؤكد والتمويل الذي يتوجب تأكيده (حسب النشاط)</t>
  </si>
  <si>
    <t>مجموع التمويل الذي يتعين البحث عنه</t>
  </si>
  <si>
    <t>مدة الإنجاز</t>
  </si>
  <si>
    <t>الجدولة الزمنية</t>
  </si>
  <si>
    <t>المؤشرات</t>
  </si>
  <si>
    <t>حالة النشاط (مقترح، مبرمج، في طور الإنجاز)</t>
  </si>
  <si>
    <t>ملاحظات</t>
  </si>
  <si>
    <t>ف 1 :</t>
  </si>
  <si>
    <t>النوع</t>
  </si>
  <si>
    <t>المبلغ (درهم)</t>
  </si>
  <si>
    <t>النسبة (%)</t>
  </si>
  <si>
    <t>مؤكد</t>
  </si>
  <si>
    <t>للتأكيد</t>
  </si>
  <si>
    <t>مجموع التمويل المؤكد</t>
  </si>
  <si>
    <t>مجموع التمويل للتأكيد</t>
  </si>
  <si>
    <t xml:space="preserve">المجموع اللازم البحث عنه </t>
  </si>
  <si>
    <t>مجموع التمويلات حسب الفاعل :</t>
  </si>
  <si>
    <t>المؤكد تمويله</t>
  </si>
  <si>
    <t>تمويل للتأكيد</t>
  </si>
  <si>
    <t>المجموع الواجب البحث عنه</t>
  </si>
  <si>
    <t>المبلغ (الدرهم)</t>
  </si>
  <si>
    <t>الحصة  %</t>
  </si>
  <si>
    <t>مجموع مساهمة الفاعلين</t>
  </si>
  <si>
    <t xml:space="preserve">الهدف الخاص رقم 1 : بنية تحتية قوية </t>
  </si>
  <si>
    <t xml:space="preserve">النشاط رقم 1: مسالك و طرق منجزة </t>
  </si>
  <si>
    <t xml:space="preserve">مقترح </t>
  </si>
  <si>
    <t xml:space="preserve">النشاط رقم 1:   تعليم مؤهل </t>
  </si>
  <si>
    <t xml:space="preserve">الجماعة </t>
  </si>
  <si>
    <t xml:space="preserve">النشاط رقم 2:  خدمات صحية كافية </t>
  </si>
  <si>
    <t xml:space="preserve">الهدف العام : بنية اقتصادية و اجتماعية مدعمة </t>
  </si>
  <si>
    <t>تهيئة  طريق  رابطة بين ط,و16 و ملوسة عبر النوينويش و فدان شابو وعين عنصر و تافوغالت 8 كلم,</t>
  </si>
  <si>
    <t>تهيئة الطريق الرابطة بين مسجد  انوينوش ودوار المنار 1 كلم</t>
  </si>
  <si>
    <t>تهيئةالطريق الرابطة بين مقر الادارة و مسجد انوينوش 300 متر</t>
  </si>
  <si>
    <t>تهيئة الطريق المؤدية إلى مسجد عين زيتونة 300 متر</t>
  </si>
  <si>
    <t xml:space="preserve">ف  : الجماعة </t>
  </si>
  <si>
    <t xml:space="preserve">تهيئة أزقة تجزئة البركة بفدان الشابو </t>
  </si>
  <si>
    <t>تكملة تهيئة طريق  بني وسين  ( من الطريق الوطنية رقم 2 إلى مسجد بني وسين ) 600 متر</t>
  </si>
  <si>
    <t>ف 1 : الجماعة</t>
  </si>
  <si>
    <t>تهيئة الطريق الرابطة بين ط,و 16 ودوار المنار,</t>
  </si>
  <si>
    <t xml:space="preserve">النشاط رقم 2: شبكة الماء متوفرة </t>
  </si>
  <si>
    <t xml:space="preserve">النشاط رقم 3:  نظام تطهير السائل  متوفر </t>
  </si>
  <si>
    <t>تكملة الشبكة بدوار فدان الشابو</t>
  </si>
  <si>
    <t>ف 1 :أمانديس100</t>
  </si>
  <si>
    <t xml:space="preserve">دراسة في طور الانجاز </t>
  </si>
  <si>
    <t xml:space="preserve">تكملة الشبكة بدوار نوينوش </t>
  </si>
  <si>
    <t>الهدف الخاص رقم 2  : خدمات اجتماعية قوية</t>
  </si>
  <si>
    <t xml:space="preserve">بناء دار الطالبة و الطالب ( المركز ) </t>
  </si>
  <si>
    <t>مقترح</t>
  </si>
  <si>
    <t>النشاط رقم 2:   تغطية صحية موسعة</t>
  </si>
  <si>
    <t>توسيع و تجهيز المركز الصحي ( نوينوش )</t>
  </si>
  <si>
    <t xml:space="preserve">إحداث مركز  صحي في بني وسين </t>
  </si>
  <si>
    <t>إحداث دار للامومة ( نوينوش )</t>
  </si>
  <si>
    <t xml:space="preserve">النشاط رقم 3: تجهيزات أساسية  تقافية قوية ومدعمة  </t>
  </si>
  <si>
    <t>في طور الانجاز</t>
  </si>
  <si>
    <t xml:space="preserve">إحدات نادي نسوي ( بني وسين ) </t>
  </si>
  <si>
    <t xml:space="preserve">النشاط رقم 1: تجارة مهيكلة </t>
  </si>
  <si>
    <t xml:space="preserve">المديرية الجهوية للتجهيز </t>
  </si>
  <si>
    <t xml:space="preserve"> النوينويش و فدان شابو وعين عنصر و تافوغالت </t>
  </si>
  <si>
    <t>مسجد  انوينوش ودوار المنار 1 كلم</t>
  </si>
  <si>
    <t xml:space="preserve"> مقر الادارة و مسجد انوينوش 300 متر</t>
  </si>
  <si>
    <t xml:space="preserve">           :المكتب الوطني للماء    </t>
  </si>
  <si>
    <t xml:space="preserve"> الدواوير :بني امجمل ، بني وسين ، فدان السعيدي ، عين زيتونة ،بني مسعود.</t>
  </si>
  <si>
    <t xml:space="preserve">:أمانديس                  </t>
  </si>
  <si>
    <t xml:space="preserve">      :أمانديس                    </t>
  </si>
  <si>
    <t>دوار فدان الشابو</t>
  </si>
  <si>
    <t xml:space="preserve"> المركز                </t>
  </si>
  <si>
    <t xml:space="preserve">في طور الدراسة </t>
  </si>
  <si>
    <t xml:space="preserve">إعادة عرض الصفقة </t>
  </si>
  <si>
    <t xml:space="preserve">في طور عرض الصفقة </t>
  </si>
  <si>
    <t xml:space="preserve">95% تحقق </t>
  </si>
  <si>
    <t xml:space="preserve">فدان الشابو </t>
  </si>
  <si>
    <t xml:space="preserve">وزارة الصحة </t>
  </si>
  <si>
    <t xml:space="preserve">بني وسين </t>
  </si>
  <si>
    <t xml:space="preserve">إحداث ملعب سوسيو رياضي للقرب  </t>
  </si>
  <si>
    <t xml:space="preserve">تكملة الشبكة بدوار القشاشين  </t>
  </si>
  <si>
    <t>بدوار القشاشين</t>
  </si>
  <si>
    <t xml:space="preserve">بدوار نوينوش </t>
  </si>
  <si>
    <t xml:space="preserve"> المنار الشرقية  ،المنار القشاشين ،فدان الشابو</t>
  </si>
  <si>
    <t xml:space="preserve">                  إنجاز شبكة الماء في بدوار فدان الشابو </t>
  </si>
  <si>
    <t xml:space="preserve">دوار فدان الشابو </t>
  </si>
  <si>
    <t xml:space="preserve">إحداث نقطتين  للبيع على مستوى الجماعة </t>
  </si>
  <si>
    <t>مبرمج</t>
  </si>
  <si>
    <t>في طور المصادقة</t>
  </si>
  <si>
    <t>المسجد مربوط بالطريق</t>
  </si>
  <si>
    <t>6 أشهر</t>
  </si>
  <si>
    <t xml:space="preserve">تهيئة 300 متر من الطريق </t>
  </si>
  <si>
    <t>عين الزيتونة</t>
  </si>
  <si>
    <t xml:space="preserve"> أزقة تجزئة البركة بفدان الشابو مهيئة</t>
  </si>
  <si>
    <t>بين وسين</t>
  </si>
  <si>
    <t>بني  وسين ـ البرج</t>
  </si>
  <si>
    <t xml:space="preserve"> الجماعة </t>
  </si>
  <si>
    <t xml:space="preserve">وزارة التجهيز </t>
  </si>
  <si>
    <t xml:space="preserve"> الجماعة</t>
  </si>
  <si>
    <t xml:space="preserve"> وزارة التجهيز </t>
  </si>
  <si>
    <t>دوار لمنار</t>
  </si>
  <si>
    <t xml:space="preserve">  وزارة الصحة </t>
  </si>
  <si>
    <t xml:space="preserve"> جمعية اخي للتنمية جمعية الاراضي السلالية</t>
  </si>
  <si>
    <t>دوار نوينوش</t>
  </si>
  <si>
    <t xml:space="preserve"> وزارة الشباب </t>
  </si>
  <si>
    <t>أمانديس</t>
  </si>
  <si>
    <t>وزراة الشباب والرياضة</t>
  </si>
  <si>
    <t>المجموع</t>
  </si>
  <si>
    <t>الفحص أنجرة</t>
  </si>
  <si>
    <t>البحراويين</t>
  </si>
  <si>
    <t xml:space="preserve">مساهمة الجماعة في المخطط الجماعي للتنمية    </t>
  </si>
  <si>
    <t>ميزانية الجماعة :</t>
  </si>
  <si>
    <t xml:space="preserve">   سنة</t>
  </si>
  <si>
    <t xml:space="preserve"> بني وسين </t>
  </si>
  <si>
    <t xml:space="preserve">الهدف الخاص رقم 3: مردودية الانشطة الاقتصادية مرتفعة </t>
  </si>
  <si>
    <t>8 أشهر</t>
  </si>
  <si>
    <t>فك العزلة عن 5 دواوير</t>
  </si>
  <si>
    <t>3 أشهر</t>
  </si>
  <si>
    <t>2 أشهر</t>
  </si>
  <si>
    <t>طريق بني وسين مهيئة 100 %</t>
  </si>
  <si>
    <t xml:space="preserve">بناء الطريق الرابطة بين الطريق الوطنية رقم 2 و الطريق  الاقليمية رقم 4613 عبر بني وسين والبرج  </t>
  </si>
  <si>
    <t xml:space="preserve"> الطريق الرابطة بين الطريق الوطنية رقم 2 و الطريق  الاقليمية رقم 4613 عبر بني وسين و البرج منجزة</t>
  </si>
  <si>
    <t>فتح الطريق الرابطة بين فدان الشابو والطريق الاقليمية رقم 4611 عبر فدان السعيدي</t>
  </si>
  <si>
    <t xml:space="preserve"> الطريق الرابطة بين فدان الشابو و الطريق الاقليمية  رقم 4611 عبر فدان السعيدي منجزة</t>
  </si>
  <si>
    <t>الطريق الرابطة بين ط,و 16 ودوار المنار هيئة</t>
  </si>
  <si>
    <t>إنجاز شبكة الماء في الدواوير :بني امجمل، بني وسين، فدان السعيدي، عين زيتونة، بني مسعود.</t>
  </si>
  <si>
    <t xml:space="preserve"> الدواوير: بني امجمل، بني وسين، فدان السعيدي، عين زيتونة، بني مسعود. مربوطة بالماء الشروب  </t>
  </si>
  <si>
    <t xml:space="preserve">                  إنجاز شبكة الماء في الدواوير : المنار الشرقية، المنار القشاشين </t>
  </si>
  <si>
    <t xml:space="preserve">  شبكة الماء في الدواوير : المنار الشرقية  ،المنار القشاشين منجزة</t>
  </si>
  <si>
    <t xml:space="preserve"> شبكة الماء في بدوار فدان الشابو منجزة</t>
  </si>
  <si>
    <t xml:space="preserve"> الشبكة بدوار نوينوش معممة </t>
  </si>
  <si>
    <t xml:space="preserve"> الشبكة بدوار القشاشين  معممة</t>
  </si>
  <si>
    <t xml:space="preserve"> الشبكة بدوار فدان الشابو منجزة</t>
  </si>
  <si>
    <t xml:space="preserve"> دار الطالبة والطالب مبنية </t>
  </si>
  <si>
    <t xml:space="preserve"> المركز الصحي (نوينوش) مجهز</t>
  </si>
  <si>
    <t xml:space="preserve"> مركز  صحي في بني وسين منجز</t>
  </si>
  <si>
    <t>دار للامومة (نوينوش) منجزة</t>
  </si>
  <si>
    <t xml:space="preserve"> ملعب سوسيو رياضي للقرب منجز </t>
  </si>
  <si>
    <t xml:space="preserve"> نادي نسوي (بني وسين) منجز</t>
  </si>
  <si>
    <t xml:space="preserve">نقطتين  للبيع على مستوى الجماعة منجزتين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</si>
</sst>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_-* #,##0\ _€_-;\-* #,##0\ _€_-;_-* &quot;-&quot;??\ _€_-;_-@_-"/>
    <numFmt numFmtId="173" formatCode="#,##0.00_ ;\-#,##0.00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color indexed="9"/>
      <name val="Arabic Typesetting"/>
      <family val="4"/>
    </font>
    <font>
      <sz val="12"/>
      <color indexed="8"/>
      <name val="Arabic Typesetting"/>
      <family val="4"/>
    </font>
    <font>
      <sz val="12"/>
      <color indexed="9"/>
      <name val="Arabic Typesetting"/>
      <family val="4"/>
    </font>
    <font>
      <b/>
      <sz val="11"/>
      <color indexed="9"/>
      <name val="Arabic Transparent"/>
      <family val="0"/>
    </font>
    <font>
      <b/>
      <sz val="11"/>
      <name val="Arabic Transparent"/>
      <family val="0"/>
    </font>
    <font>
      <b/>
      <sz val="11"/>
      <color indexed="8"/>
      <name val="Arabic Transparent"/>
      <family val="0"/>
    </font>
    <font>
      <b/>
      <sz val="12"/>
      <color indexed="9"/>
      <name val="Arabic Transparent"/>
      <family val="0"/>
    </font>
    <font>
      <b/>
      <sz val="12"/>
      <name val="Arabic Transparent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lightUp"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1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3" fontId="4" fillId="33" borderId="10" xfId="47" applyFont="1" applyFill="1" applyBorder="1" applyAlignment="1">
      <alignment horizontal="center" vertical="center" wrapText="1"/>
    </xf>
    <xf numFmtId="10" fontId="4" fillId="33" borderId="10" xfId="47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0" fontId="6" fillId="33" borderId="10" xfId="47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10" fontId="6" fillId="34" borderId="10" xfId="0" applyNumberFormat="1" applyFont="1" applyFill="1" applyBorder="1" applyAlignment="1">
      <alignment horizontal="center" vertical="center" wrapText="1"/>
    </xf>
    <xf numFmtId="41" fontId="6" fillId="34" borderId="10" xfId="0" applyNumberFormat="1" applyFont="1" applyFill="1" applyBorder="1" applyAlignment="1">
      <alignment horizontal="center" vertical="center" wrapText="1"/>
    </xf>
    <xf numFmtId="10" fontId="6" fillId="34" borderId="10" xfId="47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72" fontId="6" fillId="35" borderId="10" xfId="47" applyNumberFormat="1" applyFont="1" applyFill="1" applyBorder="1" applyAlignment="1">
      <alignment horizontal="center" vertical="center" wrapText="1"/>
    </xf>
    <xf numFmtId="172" fontId="6" fillId="34" borderId="10" xfId="47" applyNumberFormat="1" applyFont="1" applyFill="1" applyBorder="1" applyAlignment="1">
      <alignment horizontal="center" vertical="center" wrapText="1"/>
    </xf>
    <xf numFmtId="9" fontId="6" fillId="34" borderId="10" xfId="47" applyNumberFormat="1" applyFont="1" applyFill="1" applyBorder="1" applyAlignment="1">
      <alignment horizontal="center" vertical="center" wrapText="1"/>
    </xf>
    <xf numFmtId="43" fontId="4" fillId="34" borderId="10" xfId="47" applyFont="1" applyFill="1" applyBorder="1" applyAlignment="1">
      <alignment horizontal="center" vertical="center" wrapText="1"/>
    </xf>
    <xf numFmtId="10" fontId="4" fillId="34" borderId="10" xfId="47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7" fillId="36" borderId="13" xfId="0" applyFont="1" applyFill="1" applyBorder="1" applyAlignment="1">
      <alignment horizontal="right" vertical="center" wrapText="1"/>
    </xf>
    <xf numFmtId="0" fontId="7" fillId="36" borderId="14" xfId="0" applyFont="1" applyFill="1" applyBorder="1" applyAlignment="1">
      <alignment horizontal="right" vertical="center" wrapText="1"/>
    </xf>
    <xf numFmtId="0" fontId="7" fillId="36" borderId="13" xfId="0" applyFont="1" applyFill="1" applyBorder="1" applyAlignment="1">
      <alignment horizontal="center" vertical="center" wrapText="1"/>
    </xf>
    <xf numFmtId="43" fontId="7" fillId="36" borderId="13" xfId="47" applyFont="1" applyFill="1" applyBorder="1" applyAlignment="1">
      <alignment horizontal="center" vertical="center" wrapText="1"/>
    </xf>
    <xf numFmtId="43" fontId="7" fillId="36" borderId="13" xfId="47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3" fontId="8" fillId="37" borderId="15" xfId="47" applyFont="1" applyFill="1" applyBorder="1" applyAlignment="1">
      <alignment horizontal="right" vertical="center" wrapText="1"/>
    </xf>
    <xf numFmtId="43" fontId="8" fillId="37" borderId="12" xfId="47" applyFont="1" applyFill="1" applyBorder="1" applyAlignment="1">
      <alignment horizontal="right" vertical="center" wrapText="1"/>
    </xf>
    <xf numFmtId="43" fontId="8" fillId="37" borderId="16" xfId="47" applyFont="1" applyFill="1" applyBorder="1" applyAlignment="1">
      <alignment horizontal="right" vertical="center" wrapText="1"/>
    </xf>
    <xf numFmtId="0" fontId="8" fillId="37" borderId="13" xfId="0" applyFont="1" applyFill="1" applyBorder="1" applyAlignment="1">
      <alignment horizontal="center" vertical="center" wrapText="1"/>
    </xf>
    <xf numFmtId="43" fontId="8" fillId="37" borderId="13" xfId="47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right" vertical="center" wrapText="1"/>
    </xf>
    <xf numFmtId="43" fontId="8" fillId="37" borderId="13" xfId="47" applyFont="1" applyFill="1" applyBorder="1" applyAlignment="1">
      <alignment horizontal="right" vertical="center" wrapText="1"/>
    </xf>
    <xf numFmtId="0" fontId="8" fillId="37" borderId="14" xfId="0" applyFont="1" applyFill="1" applyBorder="1" applyAlignment="1">
      <alignment horizontal="right" vertical="center" wrapText="1"/>
    </xf>
    <xf numFmtId="0" fontId="8" fillId="38" borderId="0" xfId="0" applyFont="1" applyFill="1" applyAlignment="1">
      <alignment horizontal="right" vertical="center" wrapText="1"/>
    </xf>
    <xf numFmtId="0" fontId="8" fillId="38" borderId="0" xfId="0" applyFont="1" applyFill="1" applyBorder="1" applyAlignment="1">
      <alignment horizontal="right" vertical="center" wrapText="1"/>
    </xf>
    <xf numFmtId="43" fontId="8" fillId="37" borderId="10" xfId="47" applyFont="1" applyFill="1" applyBorder="1" applyAlignment="1">
      <alignment horizontal="right" vertical="center" wrapText="1"/>
    </xf>
    <xf numFmtId="0" fontId="8" fillId="37" borderId="17" xfId="0" applyFont="1" applyFill="1" applyBorder="1" applyAlignment="1">
      <alignment horizontal="center" vertical="center" wrapText="1"/>
    </xf>
    <xf numFmtId="43" fontId="8" fillId="37" borderId="17" xfId="47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right" vertical="center" wrapText="1"/>
    </xf>
    <xf numFmtId="43" fontId="8" fillId="37" borderId="17" xfId="47" applyFont="1" applyFill="1" applyBorder="1" applyAlignment="1">
      <alignment horizontal="right" vertical="center" wrapText="1"/>
    </xf>
    <xf numFmtId="0" fontId="8" fillId="37" borderId="18" xfId="0" applyFont="1" applyFill="1" applyBorder="1" applyAlignment="1">
      <alignment horizontal="right" vertical="center" wrapText="1"/>
    </xf>
    <xf numFmtId="0" fontId="8" fillId="37" borderId="19" xfId="0" applyFont="1" applyFill="1" applyBorder="1" applyAlignment="1">
      <alignment horizontal="right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right" vertical="center" wrapText="1"/>
    </xf>
    <xf numFmtId="0" fontId="8" fillId="39" borderId="23" xfId="0" applyFont="1" applyFill="1" applyBorder="1" applyAlignment="1">
      <alignment horizontal="center" vertical="center" wrapText="1"/>
    </xf>
    <xf numFmtId="43" fontId="8" fillId="39" borderId="21" xfId="47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0" fontId="8" fillId="38" borderId="25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right" vertical="center" wrapText="1"/>
    </xf>
    <xf numFmtId="10" fontId="8" fillId="38" borderId="10" xfId="0" applyNumberFormat="1" applyFont="1" applyFill="1" applyBorder="1" applyAlignment="1">
      <alignment horizontal="center" vertical="center" wrapText="1"/>
    </xf>
    <xf numFmtId="4" fontId="8" fillId="0" borderId="10" xfId="47" applyNumberFormat="1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right" vertical="center" wrapText="1"/>
    </xf>
    <xf numFmtId="0" fontId="8" fillId="39" borderId="27" xfId="0" applyFont="1" applyFill="1" applyBorder="1" applyAlignment="1">
      <alignment horizontal="right" vertical="center" wrapText="1"/>
    </xf>
    <xf numFmtId="0" fontId="8" fillId="39" borderId="10" xfId="0" applyFont="1" applyFill="1" applyBorder="1" applyAlignment="1">
      <alignment horizontal="center" vertical="center" wrapText="1"/>
    </xf>
    <xf numFmtId="43" fontId="8" fillId="39" borderId="10" xfId="47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right" vertical="center" wrapText="1"/>
    </xf>
    <xf numFmtId="0" fontId="8" fillId="39" borderId="28" xfId="0" applyFont="1" applyFill="1" applyBorder="1" applyAlignment="1">
      <alignment horizontal="right" vertical="center" wrapText="1"/>
    </xf>
    <xf numFmtId="0" fontId="8" fillId="39" borderId="21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8" fillId="39" borderId="25" xfId="0" applyFont="1" applyFill="1" applyBorder="1" applyAlignment="1">
      <alignment horizontal="right" vertical="center" wrapText="1"/>
    </xf>
    <xf numFmtId="0" fontId="8" fillId="39" borderId="29" xfId="0" applyFont="1" applyFill="1" applyBorder="1" applyAlignment="1">
      <alignment horizontal="right" vertical="center" wrapText="1"/>
    </xf>
    <xf numFmtId="0" fontId="8" fillId="39" borderId="30" xfId="0" applyFont="1" applyFill="1" applyBorder="1" applyAlignment="1">
      <alignment horizontal="right" vertical="center" wrapText="1"/>
    </xf>
    <xf numFmtId="0" fontId="8" fillId="39" borderId="29" xfId="0" applyFont="1" applyFill="1" applyBorder="1" applyAlignment="1">
      <alignment horizontal="center" vertical="center" wrapText="1"/>
    </xf>
    <xf numFmtId="43" fontId="8" fillId="39" borderId="29" xfId="47" applyFont="1" applyFill="1" applyBorder="1" applyAlignment="1">
      <alignment horizontal="center" vertical="center" wrapText="1"/>
    </xf>
    <xf numFmtId="43" fontId="8" fillId="0" borderId="10" xfId="47" applyFont="1" applyBorder="1" applyAlignment="1">
      <alignment horizontal="center" vertical="center"/>
    </xf>
    <xf numFmtId="10" fontId="8" fillId="0" borderId="16" xfId="0" applyNumberFormat="1" applyFont="1" applyFill="1" applyBorder="1" applyAlignment="1">
      <alignment horizontal="center" vertical="center" wrapText="1"/>
    </xf>
    <xf numFmtId="10" fontId="8" fillId="38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9" fontId="8" fillId="38" borderId="10" xfId="0" applyNumberFormat="1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8" fillId="39" borderId="33" xfId="0" applyFont="1" applyFill="1" applyBorder="1" applyAlignment="1">
      <alignment horizontal="center" vertical="center" wrapText="1"/>
    </xf>
    <xf numFmtId="0" fontId="8" fillId="39" borderId="34" xfId="0" applyFont="1" applyFill="1" applyBorder="1" applyAlignment="1">
      <alignment horizontal="right" vertical="center" wrapText="1"/>
    </xf>
    <xf numFmtId="0" fontId="8" fillId="39" borderId="35" xfId="0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right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47" applyNumberFormat="1" applyFont="1" applyFill="1" applyBorder="1" applyAlignment="1">
      <alignment horizontal="center" vertical="center" wrapText="1"/>
    </xf>
    <xf numFmtId="10" fontId="8" fillId="38" borderId="0" xfId="0" applyNumberFormat="1" applyFont="1" applyFill="1" applyBorder="1" applyAlignment="1">
      <alignment horizontal="center" vertical="center" wrapText="1"/>
    </xf>
    <xf numFmtId="4" fontId="8" fillId="0" borderId="0" xfId="47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9" fillId="38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47" applyFont="1" applyAlignment="1">
      <alignment horizontal="center" vertical="center" wrapText="1"/>
    </xf>
    <xf numFmtId="43" fontId="9" fillId="0" borderId="0" xfId="47" applyFont="1" applyAlignment="1">
      <alignment horizontal="right" vertical="center" wrapText="1"/>
    </xf>
    <xf numFmtId="43" fontId="8" fillId="0" borderId="14" xfId="47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10" fontId="8" fillId="37" borderId="10" xfId="0" applyNumberFormat="1" applyFont="1" applyFill="1" applyBorder="1" applyAlignment="1">
      <alignment horizontal="right" vertical="center" wrapText="1"/>
    </xf>
    <xf numFmtId="43" fontId="8" fillId="37" borderId="14" xfId="47" applyFont="1" applyFill="1" applyBorder="1" applyAlignment="1">
      <alignment horizontal="right" vertical="center" wrapText="1"/>
    </xf>
    <xf numFmtId="10" fontId="8" fillId="0" borderId="10" xfId="0" applyNumberFormat="1" applyFont="1" applyFill="1" applyBorder="1" applyAlignment="1">
      <alignment horizontal="right" vertical="center" wrapText="1"/>
    </xf>
    <xf numFmtId="173" fontId="8" fillId="0" borderId="14" xfId="47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173" fontId="8" fillId="37" borderId="14" xfId="47" applyNumberFormat="1" applyFont="1" applyFill="1" applyBorder="1" applyAlignment="1">
      <alignment horizontal="right" vertical="center" wrapText="1"/>
    </xf>
    <xf numFmtId="10" fontId="8" fillId="40" borderId="10" xfId="0" applyNumberFormat="1" applyFont="1" applyFill="1" applyBorder="1" applyAlignment="1">
      <alignment horizontal="right" vertical="center" wrapText="1"/>
    </xf>
    <xf numFmtId="43" fontId="8" fillId="40" borderId="14" xfId="47" applyFont="1" applyFill="1" applyBorder="1" applyAlignment="1">
      <alignment horizontal="right" vertical="center" wrapText="1"/>
    </xf>
    <xf numFmtId="0" fontId="8" fillId="40" borderId="19" xfId="0" applyFont="1" applyFill="1" applyBorder="1" applyAlignment="1">
      <alignment horizontal="right" vertical="center" wrapText="1"/>
    </xf>
    <xf numFmtId="43" fontId="8" fillId="0" borderId="19" xfId="47" applyFont="1" applyBorder="1" applyAlignment="1">
      <alignment horizontal="right" vertical="center" wrapText="1"/>
    </xf>
    <xf numFmtId="43" fontId="8" fillId="0" borderId="14" xfId="47" applyFont="1" applyFill="1" applyBorder="1" applyAlignment="1">
      <alignment horizontal="right" vertical="center" wrapText="1"/>
    </xf>
    <xf numFmtId="10" fontId="9" fillId="0" borderId="0" xfId="0" applyNumberFormat="1" applyFont="1" applyAlignment="1">
      <alignment horizontal="right" vertical="center" wrapText="1"/>
    </xf>
    <xf numFmtId="43" fontId="9" fillId="0" borderId="0" xfId="47" applyFont="1" applyBorder="1" applyAlignment="1">
      <alignment horizontal="center" vertical="center" wrapText="1"/>
    </xf>
    <xf numFmtId="43" fontId="9" fillId="0" borderId="0" xfId="47" applyFont="1" applyBorder="1" applyAlignment="1">
      <alignment horizontal="right" vertical="center" wrapText="1"/>
    </xf>
    <xf numFmtId="10" fontId="11" fillId="38" borderId="10" xfId="47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right" vertical="center" wrapText="1"/>
    </xf>
    <xf numFmtId="4" fontId="8" fillId="0" borderId="25" xfId="47" applyNumberFormat="1" applyFont="1" applyFill="1" applyBorder="1" applyAlignment="1">
      <alignment horizontal="right" vertical="center" wrapText="1"/>
    </xf>
    <xf numFmtId="4" fontId="8" fillId="0" borderId="37" xfId="47" applyNumberFormat="1" applyFont="1" applyFill="1" applyBorder="1" applyAlignment="1">
      <alignment horizontal="right" vertical="center" wrapText="1"/>
    </xf>
    <xf numFmtId="4" fontId="8" fillId="0" borderId="38" xfId="47" applyNumberFormat="1" applyFont="1" applyFill="1" applyBorder="1" applyAlignment="1">
      <alignment horizontal="right" vertical="center" wrapText="1"/>
    </xf>
    <xf numFmtId="10" fontId="8" fillId="0" borderId="25" xfId="0" applyNumberFormat="1" applyFont="1" applyFill="1" applyBorder="1" applyAlignment="1">
      <alignment horizontal="center" vertical="center" wrapText="1"/>
    </xf>
    <xf numFmtId="1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horizontal="right" vertical="center" wrapText="1"/>
    </xf>
    <xf numFmtId="0" fontId="11" fillId="38" borderId="42" xfId="0" applyFont="1" applyFill="1" applyBorder="1" applyAlignment="1">
      <alignment horizontal="right" vertical="center" wrapText="1"/>
    </xf>
    <xf numFmtId="0" fontId="11" fillId="38" borderId="13" xfId="0" applyFont="1" applyFill="1" applyBorder="1" applyAlignment="1">
      <alignment horizontal="right" vertical="center" wrapText="1"/>
    </xf>
    <xf numFmtId="0" fontId="10" fillId="36" borderId="13" xfId="0" applyFont="1" applyFill="1" applyBorder="1" applyAlignment="1">
      <alignment horizontal="right"/>
    </xf>
    <xf numFmtId="0" fontId="10" fillId="36" borderId="42" xfId="0" applyFont="1" applyFill="1" applyBorder="1" applyAlignment="1">
      <alignment horizontal="right"/>
    </xf>
    <xf numFmtId="0" fontId="8" fillId="39" borderId="10" xfId="0" applyFont="1" applyFill="1" applyBorder="1" applyAlignment="1">
      <alignment horizontal="right" vertical="center" wrapText="1"/>
    </xf>
    <xf numFmtId="10" fontId="8" fillId="38" borderId="25" xfId="0" applyNumberFormat="1" applyFont="1" applyFill="1" applyBorder="1" applyAlignment="1">
      <alignment horizontal="center" vertical="center" wrapText="1"/>
    </xf>
    <xf numFmtId="10" fontId="8" fillId="38" borderId="29" xfId="0" applyNumberFormat="1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right" vertical="center" wrapText="1"/>
    </xf>
    <xf numFmtId="0" fontId="8" fillId="33" borderId="44" xfId="0" applyFont="1" applyFill="1" applyBorder="1" applyAlignment="1">
      <alignment horizontal="right" vertical="center" wrapText="1"/>
    </xf>
    <xf numFmtId="0" fontId="8" fillId="33" borderId="45" xfId="0" applyFont="1" applyFill="1" applyBorder="1" applyAlignment="1">
      <alignment horizontal="right" vertical="center" wrapText="1"/>
    </xf>
    <xf numFmtId="0" fontId="8" fillId="33" borderId="46" xfId="0" applyFont="1" applyFill="1" applyBorder="1" applyAlignment="1">
      <alignment horizontal="right" vertical="center" wrapText="1"/>
    </xf>
    <xf numFmtId="0" fontId="8" fillId="0" borderId="47" xfId="0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right" vertical="center" wrapText="1"/>
    </xf>
    <xf numFmtId="0" fontId="8" fillId="39" borderId="15" xfId="0" applyFont="1" applyFill="1" applyBorder="1" applyAlignment="1">
      <alignment horizontal="right" vertical="center" wrapText="1"/>
    </xf>
    <xf numFmtId="0" fontId="8" fillId="39" borderId="28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 readingOrder="2"/>
    </xf>
    <xf numFmtId="0" fontId="9" fillId="0" borderId="25" xfId="0" applyFont="1" applyBorder="1" applyAlignment="1">
      <alignment horizontal="right" vertical="center" wrapText="1" readingOrder="2"/>
    </xf>
    <xf numFmtId="0" fontId="9" fillId="37" borderId="10" xfId="0" applyFont="1" applyFill="1" applyBorder="1" applyAlignment="1">
      <alignment horizontal="right" vertical="center" wrapText="1"/>
    </xf>
    <xf numFmtId="0" fontId="8" fillId="39" borderId="48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8" fillId="0" borderId="49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right" vertical="center" wrapText="1"/>
    </xf>
    <xf numFmtId="0" fontId="8" fillId="39" borderId="27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right" vertical="center" wrapText="1"/>
    </xf>
    <xf numFmtId="0" fontId="8" fillId="39" borderId="25" xfId="0" applyFont="1" applyFill="1" applyBorder="1" applyAlignment="1">
      <alignment horizontal="right" vertical="center" wrapText="1"/>
    </xf>
    <xf numFmtId="0" fontId="8" fillId="39" borderId="38" xfId="0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48" xfId="0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right" vertical="center" wrapText="1" readingOrder="2"/>
    </xf>
    <xf numFmtId="0" fontId="9" fillId="0" borderId="29" xfId="0" applyFont="1" applyBorder="1" applyAlignment="1">
      <alignment horizontal="right" vertical="center" wrapText="1" readingOrder="2"/>
    </xf>
    <xf numFmtId="0" fontId="9" fillId="37" borderId="25" xfId="0" applyFont="1" applyFill="1" applyBorder="1" applyAlignment="1">
      <alignment horizontal="right" vertical="center" wrapText="1"/>
    </xf>
    <xf numFmtId="0" fontId="9" fillId="37" borderId="37" xfId="0" applyFont="1" applyFill="1" applyBorder="1" applyAlignment="1">
      <alignment horizontal="right" vertical="center" wrapText="1"/>
    </xf>
    <xf numFmtId="0" fontId="8" fillId="39" borderId="29" xfId="0" applyFont="1" applyFill="1" applyBorder="1" applyAlignment="1">
      <alignment horizontal="right" vertical="center" wrapText="1"/>
    </xf>
    <xf numFmtId="0" fontId="9" fillId="37" borderId="29" xfId="0" applyFont="1" applyFill="1" applyBorder="1" applyAlignment="1">
      <alignment horizontal="right" vertical="center" wrapText="1"/>
    </xf>
    <xf numFmtId="4" fontId="8" fillId="0" borderId="29" xfId="47" applyNumberFormat="1" applyFont="1" applyFill="1" applyBorder="1" applyAlignment="1">
      <alignment horizontal="right" vertical="center" wrapText="1"/>
    </xf>
    <xf numFmtId="0" fontId="8" fillId="0" borderId="37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0" fontId="8" fillId="0" borderId="29" xfId="0" applyNumberFormat="1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right" vertical="center" wrapText="1"/>
    </xf>
    <xf numFmtId="0" fontId="8" fillId="37" borderId="37" xfId="0" applyFont="1" applyFill="1" applyBorder="1" applyAlignment="1">
      <alignment horizontal="right" vertical="center" wrapText="1"/>
    </xf>
    <xf numFmtId="0" fontId="8" fillId="37" borderId="29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 readingOrder="2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readingOrder="2"/>
    </xf>
    <xf numFmtId="0" fontId="9" fillId="0" borderId="37" xfId="0" applyFont="1" applyBorder="1" applyAlignment="1">
      <alignment horizontal="center" vertical="center" wrapText="1" readingOrder="2"/>
    </xf>
    <xf numFmtId="0" fontId="9" fillId="0" borderId="29" xfId="0" applyFont="1" applyBorder="1" applyAlignment="1">
      <alignment horizontal="center" vertical="center" wrapText="1" readingOrder="2"/>
    </xf>
    <xf numFmtId="4" fontId="8" fillId="0" borderId="25" xfId="47" applyNumberFormat="1" applyFont="1" applyFill="1" applyBorder="1" applyAlignment="1">
      <alignment horizontal="center" vertical="center" wrapText="1"/>
    </xf>
    <xf numFmtId="4" fontId="8" fillId="0" borderId="29" xfId="47" applyNumberFormat="1" applyFont="1" applyFill="1" applyBorder="1" applyAlignment="1">
      <alignment horizontal="center" vertical="center" wrapText="1"/>
    </xf>
    <xf numFmtId="43" fontId="8" fillId="34" borderId="48" xfId="0" applyNumberFormat="1" applyFont="1" applyFill="1" applyBorder="1" applyAlignment="1">
      <alignment horizontal="right" vertical="center" wrapText="1"/>
    </xf>
    <xf numFmtId="43" fontId="8" fillId="34" borderId="11" xfId="0" applyNumberFormat="1" applyFont="1" applyFill="1" applyBorder="1" applyAlignment="1">
      <alignment horizontal="right" vertical="center" wrapText="1"/>
    </xf>
    <xf numFmtId="43" fontId="8" fillId="34" borderId="50" xfId="0" applyNumberFormat="1" applyFont="1" applyFill="1" applyBorder="1" applyAlignment="1">
      <alignment horizontal="right" vertical="center" wrapText="1"/>
    </xf>
    <xf numFmtId="0" fontId="8" fillId="39" borderId="37" xfId="0" applyFont="1" applyFill="1" applyBorder="1" applyAlignment="1">
      <alignment horizontal="right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10" fontId="8" fillId="0" borderId="37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 wrapText="1"/>
    </xf>
    <xf numFmtId="0" fontId="8" fillId="37" borderId="48" xfId="0" applyFont="1" applyFill="1" applyBorder="1" applyAlignment="1">
      <alignment horizontal="right" vertical="center" wrapText="1"/>
    </xf>
    <xf numFmtId="0" fontId="8" fillId="37" borderId="51" xfId="0" applyFont="1" applyFill="1" applyBorder="1" applyAlignment="1">
      <alignment horizontal="right" vertical="center" wrapText="1"/>
    </xf>
    <xf numFmtId="0" fontId="8" fillId="37" borderId="34" xfId="0" applyFont="1" applyFill="1" applyBorder="1" applyAlignment="1">
      <alignment horizontal="right" vertical="center" wrapText="1"/>
    </xf>
    <xf numFmtId="0" fontId="9" fillId="0" borderId="52" xfId="0" applyFont="1" applyBorder="1" applyAlignment="1">
      <alignment horizontal="right" vertical="center" wrapText="1" readingOrder="2"/>
    </xf>
    <xf numFmtId="0" fontId="9" fillId="0" borderId="53" xfId="0" applyFont="1" applyBorder="1" applyAlignment="1">
      <alignment horizontal="right" vertical="center" wrapText="1" readingOrder="2"/>
    </xf>
    <xf numFmtId="0" fontId="9" fillId="0" borderId="54" xfId="0" applyFont="1" applyBorder="1" applyAlignment="1">
      <alignment horizontal="right" vertical="center" wrapText="1" readingOrder="2"/>
    </xf>
    <xf numFmtId="0" fontId="8" fillId="39" borderId="51" xfId="0" applyFont="1" applyFill="1" applyBorder="1" applyAlignment="1">
      <alignment horizontal="right" vertical="center" wrapText="1"/>
    </xf>
    <xf numFmtId="0" fontId="8" fillId="39" borderId="55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9" fillId="37" borderId="50" xfId="0" applyFont="1" applyFill="1" applyBorder="1" applyAlignment="1">
      <alignment horizontal="right" vertical="center" wrapText="1"/>
    </xf>
    <xf numFmtId="0" fontId="9" fillId="37" borderId="56" xfId="0" applyFont="1" applyFill="1" applyBorder="1" applyAlignment="1">
      <alignment horizontal="right" vertical="center" wrapText="1"/>
    </xf>
    <xf numFmtId="0" fontId="8" fillId="0" borderId="57" xfId="0" applyFont="1" applyFill="1" applyBorder="1" applyAlignment="1">
      <alignment horizontal="right" vertical="center" wrapText="1"/>
    </xf>
    <xf numFmtId="0" fontId="8" fillId="0" borderId="51" xfId="0" applyFont="1" applyFill="1" applyBorder="1" applyAlignment="1">
      <alignment horizontal="right" vertical="center" wrapText="1"/>
    </xf>
    <xf numFmtId="0" fontId="8" fillId="0" borderId="55" xfId="0" applyFont="1" applyFill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 readingOrder="2"/>
    </xf>
    <xf numFmtId="0" fontId="8" fillId="0" borderId="47" xfId="0" applyFont="1" applyBorder="1" applyAlignment="1">
      <alignment horizontal="right" vertical="center" wrapText="1"/>
    </xf>
    <xf numFmtId="0" fontId="8" fillId="0" borderId="38" xfId="0" applyFont="1" applyBorder="1" applyAlignment="1">
      <alignment horizontal="right" vertical="center" wrapText="1"/>
    </xf>
    <xf numFmtId="0" fontId="8" fillId="0" borderId="52" xfId="0" applyFont="1" applyFill="1" applyBorder="1" applyAlignment="1">
      <alignment horizontal="right" vertical="center" wrapText="1"/>
    </xf>
    <xf numFmtId="0" fontId="8" fillId="0" borderId="53" xfId="0" applyFont="1" applyFill="1" applyBorder="1" applyAlignment="1">
      <alignment horizontal="right" vertical="center" wrapText="1"/>
    </xf>
    <xf numFmtId="0" fontId="8" fillId="0" borderId="54" xfId="0" applyFont="1" applyFill="1" applyBorder="1" applyAlignment="1">
      <alignment horizontal="right" vertical="center" wrapText="1"/>
    </xf>
    <xf numFmtId="0" fontId="8" fillId="0" borderId="43" xfId="0" applyFont="1" applyFill="1" applyBorder="1" applyAlignment="1">
      <alignment horizontal="right" vertical="center" wrapText="1"/>
    </xf>
    <xf numFmtId="0" fontId="8" fillId="0" borderId="58" xfId="0" applyFont="1" applyFill="1" applyBorder="1" applyAlignment="1">
      <alignment horizontal="right" vertical="center" wrapText="1"/>
    </xf>
    <xf numFmtId="0" fontId="8" fillId="0" borderId="59" xfId="0" applyFont="1" applyFill="1" applyBorder="1" applyAlignment="1">
      <alignment horizontal="right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37" borderId="47" xfId="0" applyFont="1" applyFill="1" applyBorder="1" applyAlignment="1">
      <alignment horizontal="right" vertical="center" wrapText="1"/>
    </xf>
    <xf numFmtId="0" fontId="8" fillId="37" borderId="38" xfId="0" applyFont="1" applyFill="1" applyBorder="1" applyAlignment="1">
      <alignment horizontal="right" vertical="center" wrapText="1"/>
    </xf>
    <xf numFmtId="0" fontId="8" fillId="37" borderId="60" xfId="0" applyFont="1" applyFill="1" applyBorder="1" applyAlignment="1">
      <alignment horizontal="right" vertical="center" wrapText="1"/>
    </xf>
    <xf numFmtId="0" fontId="8" fillId="37" borderId="61" xfId="0" applyFont="1" applyFill="1" applyBorder="1" applyAlignment="1">
      <alignment horizontal="right" vertical="center" wrapText="1"/>
    </xf>
    <xf numFmtId="0" fontId="8" fillId="37" borderId="62" xfId="0" applyFont="1" applyFill="1" applyBorder="1" applyAlignment="1">
      <alignment horizontal="right" vertical="center" wrapText="1"/>
    </xf>
    <xf numFmtId="0" fontId="8" fillId="0" borderId="60" xfId="0" applyFont="1" applyFill="1" applyBorder="1" applyAlignment="1">
      <alignment horizontal="right" vertical="center" wrapText="1"/>
    </xf>
    <xf numFmtId="0" fontId="8" fillId="0" borderId="61" xfId="0" applyFont="1" applyFill="1" applyBorder="1" applyAlignment="1">
      <alignment horizontal="right" vertical="center" wrapText="1"/>
    </xf>
    <xf numFmtId="0" fontId="8" fillId="0" borderId="62" xfId="0" applyFont="1" applyFill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right" vertical="center" wrapText="1"/>
    </xf>
    <xf numFmtId="0" fontId="9" fillId="37" borderId="41" xfId="0" applyFont="1" applyFill="1" applyBorder="1" applyAlignment="1">
      <alignment horizontal="right" vertical="center" wrapText="1"/>
    </xf>
    <xf numFmtId="0" fontId="8" fillId="37" borderId="19" xfId="0" applyFont="1" applyFill="1" applyBorder="1" applyAlignment="1">
      <alignment horizontal="right" vertical="center" wrapText="1"/>
    </xf>
    <xf numFmtId="43" fontId="8" fillId="37" borderId="19" xfId="47" applyFont="1" applyFill="1" applyBorder="1" applyAlignment="1">
      <alignment horizontal="right" vertical="center" wrapText="1"/>
    </xf>
    <xf numFmtId="0" fontId="8" fillId="37" borderId="39" xfId="0" applyFont="1" applyFill="1" applyBorder="1" applyAlignment="1">
      <alignment horizontal="right" vertical="center" wrapText="1"/>
    </xf>
    <xf numFmtId="0" fontId="8" fillId="37" borderId="41" xfId="0" applyFont="1" applyFill="1" applyBorder="1" applyAlignment="1">
      <alignment horizontal="right" vertical="center" wrapText="1"/>
    </xf>
    <xf numFmtId="0" fontId="9" fillId="37" borderId="15" xfId="0" applyFont="1" applyFill="1" applyBorder="1" applyAlignment="1">
      <alignment horizontal="right" vertical="center" wrapText="1"/>
    </xf>
    <xf numFmtId="0" fontId="7" fillId="36" borderId="36" xfId="0" applyFont="1" applyFill="1" applyBorder="1" applyAlignment="1">
      <alignment horizontal="right" vertical="center" wrapText="1"/>
    </xf>
    <xf numFmtId="0" fontId="7" fillId="36" borderId="13" xfId="0" applyFont="1" applyFill="1" applyBorder="1" applyAlignment="1">
      <alignment horizontal="right" vertical="center" wrapText="1"/>
    </xf>
    <xf numFmtId="0" fontId="7" fillId="36" borderId="14" xfId="0" applyFont="1" applyFill="1" applyBorder="1" applyAlignment="1">
      <alignment horizontal="right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8" fillId="37" borderId="41" xfId="0" applyFont="1" applyFill="1" applyBorder="1" applyAlignment="1">
      <alignment horizontal="center" vertical="center" wrapText="1"/>
    </xf>
    <xf numFmtId="0" fontId="8" fillId="37" borderId="43" xfId="0" applyFont="1" applyFill="1" applyBorder="1" applyAlignment="1">
      <alignment horizontal="right" vertical="center" wrapText="1"/>
    </xf>
    <xf numFmtId="0" fontId="8" fillId="37" borderId="44" xfId="0" applyFont="1" applyFill="1" applyBorder="1" applyAlignment="1">
      <alignment horizontal="right" vertical="center" wrapText="1"/>
    </xf>
    <xf numFmtId="0" fontId="8" fillId="37" borderId="63" xfId="0" applyFont="1" applyFill="1" applyBorder="1" applyAlignment="1">
      <alignment horizontal="right" vertical="center" wrapText="1"/>
    </xf>
    <xf numFmtId="0" fontId="8" fillId="37" borderId="59" xfId="0" applyFont="1" applyFill="1" applyBorder="1" applyAlignment="1">
      <alignment horizontal="right" vertical="center" wrapText="1"/>
    </xf>
    <xf numFmtId="0" fontId="8" fillId="37" borderId="17" xfId="0" applyFont="1" applyFill="1" applyBorder="1" applyAlignment="1">
      <alignment horizontal="right" vertical="center" wrapText="1"/>
    </xf>
    <xf numFmtId="0" fontId="8" fillId="37" borderId="18" xfId="0" applyFont="1" applyFill="1" applyBorder="1" applyAlignment="1">
      <alignment horizontal="right" vertical="center" wrapText="1"/>
    </xf>
    <xf numFmtId="0" fontId="7" fillId="36" borderId="59" xfId="0" applyFont="1" applyFill="1" applyBorder="1" applyAlignment="1">
      <alignment horizontal="right" vertical="center" wrapText="1"/>
    </xf>
    <xf numFmtId="0" fontId="7" fillId="36" borderId="17" xfId="0" applyFont="1" applyFill="1" applyBorder="1" applyAlignment="1">
      <alignment horizontal="right" vertical="center" wrapText="1"/>
    </xf>
    <xf numFmtId="0" fontId="8" fillId="37" borderId="58" xfId="0" applyFont="1" applyFill="1" applyBorder="1" applyAlignment="1">
      <alignment horizontal="right" vertical="center" wrapText="1"/>
    </xf>
    <xf numFmtId="0" fontId="8" fillId="37" borderId="0" xfId="0" applyFont="1" applyFill="1" applyBorder="1" applyAlignment="1">
      <alignment horizontal="right" vertical="center" wrapText="1"/>
    </xf>
    <xf numFmtId="0" fontId="8" fillId="37" borderId="64" xfId="0" applyFont="1" applyFill="1" applyBorder="1" applyAlignment="1">
      <alignment horizontal="right" vertical="center" wrapText="1"/>
    </xf>
    <xf numFmtId="0" fontId="8" fillId="37" borderId="36" xfId="0" applyFont="1" applyFill="1" applyBorder="1" applyAlignment="1">
      <alignment horizontal="right" vertical="center" wrapText="1"/>
    </xf>
    <xf numFmtId="0" fontId="8" fillId="37" borderId="13" xfId="0" applyFont="1" applyFill="1" applyBorder="1" applyAlignment="1">
      <alignment horizontal="right" vertical="center" wrapText="1"/>
    </xf>
    <xf numFmtId="0" fontId="8" fillId="37" borderId="14" xfId="0" applyFont="1" applyFill="1" applyBorder="1" applyAlignment="1">
      <alignment horizontal="right" vertical="center" wrapText="1"/>
    </xf>
    <xf numFmtId="0" fontId="10" fillId="36" borderId="43" xfId="0" applyFont="1" applyFill="1" applyBorder="1" applyAlignment="1">
      <alignment horizontal="center" vertical="center" wrapText="1"/>
    </xf>
    <xf numFmtId="0" fontId="10" fillId="36" borderId="4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right" vertical="center" wrapText="1"/>
    </xf>
    <xf numFmtId="4" fontId="8" fillId="0" borderId="37" xfId="47" applyNumberFormat="1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right" vertical="center" wrapText="1"/>
    </xf>
    <xf numFmtId="0" fontId="8" fillId="37" borderId="53" xfId="0" applyFont="1" applyFill="1" applyBorder="1" applyAlignment="1">
      <alignment horizontal="right" vertical="center" wrapText="1"/>
    </xf>
    <xf numFmtId="0" fontId="8" fillId="37" borderId="35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 readingOrder="2"/>
    </xf>
    <xf numFmtId="0" fontId="9" fillId="0" borderId="53" xfId="0" applyFont="1" applyBorder="1" applyAlignment="1">
      <alignment horizontal="center" vertical="center" wrapText="1" readingOrder="2"/>
    </xf>
    <xf numFmtId="0" fontId="9" fillId="0" borderId="54" xfId="0" applyFont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right" vertical="center" wrapText="1"/>
    </xf>
    <xf numFmtId="0" fontId="9" fillId="37" borderId="48" xfId="0" applyFont="1" applyFill="1" applyBorder="1" applyAlignment="1">
      <alignment horizontal="right" vertical="center" wrapText="1"/>
    </xf>
    <xf numFmtId="0" fontId="9" fillId="37" borderId="51" xfId="0" applyFont="1" applyFill="1" applyBorder="1" applyAlignment="1">
      <alignment horizontal="right" vertical="center" wrapText="1"/>
    </xf>
    <xf numFmtId="0" fontId="9" fillId="37" borderId="34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wrapText="1"/>
    </xf>
    <xf numFmtId="0" fontId="9" fillId="0" borderId="25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43" fontId="11" fillId="38" borderId="15" xfId="47" applyFont="1" applyFill="1" applyBorder="1" applyAlignment="1">
      <alignment vertical="center" wrapText="1"/>
    </xf>
    <xf numFmtId="43" fontId="11" fillId="38" borderId="12" xfId="47" applyFont="1" applyFill="1" applyBorder="1" applyAlignment="1">
      <alignment vertical="center" wrapText="1"/>
    </xf>
    <xf numFmtId="43" fontId="11" fillId="38" borderId="16" xfId="47" applyFont="1" applyFill="1" applyBorder="1" applyAlignment="1">
      <alignment vertical="center" wrapText="1"/>
    </xf>
    <xf numFmtId="4" fontId="11" fillId="0" borderId="15" xfId="47" applyNumberFormat="1" applyFont="1" applyFill="1" applyBorder="1" applyAlignment="1">
      <alignment horizontal="center" vertical="center" wrapText="1"/>
    </xf>
    <xf numFmtId="4" fontId="11" fillId="0" borderId="12" xfId="47" applyNumberFormat="1" applyFont="1" applyFill="1" applyBorder="1" applyAlignment="1">
      <alignment horizontal="center" vertical="center" wrapText="1"/>
    </xf>
    <xf numFmtId="4" fontId="11" fillId="0" borderId="16" xfId="47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37" borderId="40" xfId="0" applyFont="1" applyFill="1" applyBorder="1" applyAlignment="1">
      <alignment horizontal="right" vertical="center" wrapText="1"/>
    </xf>
    <xf numFmtId="0" fontId="9" fillId="40" borderId="39" xfId="0" applyFont="1" applyFill="1" applyBorder="1" applyAlignment="1">
      <alignment horizontal="right" vertical="center" wrapText="1"/>
    </xf>
    <xf numFmtId="0" fontId="9" fillId="40" borderId="41" xfId="0" applyFont="1" applyFill="1" applyBorder="1" applyAlignment="1">
      <alignment horizontal="right" vertical="center" wrapText="1"/>
    </xf>
    <xf numFmtId="0" fontId="9" fillId="0" borderId="37" xfId="0" applyFont="1" applyBorder="1" applyAlignment="1">
      <alignment horizontal="right"/>
    </xf>
    <xf numFmtId="0" fontId="9" fillId="0" borderId="47" xfId="0" applyFont="1" applyBorder="1" applyAlignment="1">
      <alignment horizontal="center" vertical="center" wrapText="1"/>
    </xf>
    <xf numFmtId="4" fontId="8" fillId="0" borderId="47" xfId="47" applyNumberFormat="1" applyFont="1" applyFill="1" applyBorder="1" applyAlignment="1">
      <alignment horizontal="right" vertical="center" wrapText="1"/>
    </xf>
    <xf numFmtId="0" fontId="8" fillId="39" borderId="30" xfId="0" applyFont="1" applyFill="1" applyBorder="1" applyAlignment="1">
      <alignment horizontal="right" vertical="center" wrapText="1"/>
    </xf>
    <xf numFmtId="0" fontId="8" fillId="37" borderId="66" xfId="0" applyFont="1" applyFill="1" applyBorder="1" applyAlignment="1">
      <alignment horizontal="right" vertical="center" wrapText="1"/>
    </xf>
    <xf numFmtId="0" fontId="8" fillId="37" borderId="54" xfId="0" applyFont="1" applyFill="1" applyBorder="1" applyAlignment="1">
      <alignment horizontal="right" vertical="center" wrapText="1"/>
    </xf>
    <xf numFmtId="0" fontId="8" fillId="0" borderId="4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 readingOrder="2"/>
    </xf>
    <xf numFmtId="0" fontId="10" fillId="36" borderId="10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right" vertical="center" wrapText="1"/>
    </xf>
    <xf numFmtId="0" fontId="7" fillId="36" borderId="44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4"/>
  <sheetViews>
    <sheetView zoomScalePageLayoutView="30" workbookViewId="0" topLeftCell="O107">
      <selection activeCell="T111" sqref="T111:T112"/>
    </sheetView>
  </sheetViews>
  <sheetFormatPr defaultColWidth="8.00390625" defaultRowHeight="31.5" customHeight="1"/>
  <cols>
    <col min="1" max="1" width="8.00390625" style="25" customWidth="1"/>
    <col min="2" max="2" width="11.125" style="25" customWidth="1"/>
    <col min="3" max="3" width="14.75390625" style="25" customWidth="1"/>
    <col min="4" max="4" width="5.625" style="25" customWidth="1"/>
    <col min="5" max="5" width="5.25390625" style="25" customWidth="1"/>
    <col min="6" max="6" width="5.625" style="25" customWidth="1"/>
    <col min="7" max="7" width="6.75390625" style="25" customWidth="1"/>
    <col min="8" max="8" width="8.00390625" style="92" customWidth="1"/>
    <col min="9" max="9" width="11.25390625" style="92" customWidth="1"/>
    <col min="10" max="10" width="11.50390625" style="25" customWidth="1"/>
    <col min="11" max="11" width="8.00390625" style="92" customWidth="1"/>
    <col min="12" max="12" width="12.50390625" style="93" customWidth="1"/>
    <col min="13" max="13" width="10.25390625" style="25" customWidth="1"/>
    <col min="14" max="14" width="8.00390625" style="92" customWidth="1"/>
    <col min="15" max="15" width="13.50390625" style="93" customWidth="1"/>
    <col min="16" max="18" width="8.00390625" style="25" customWidth="1"/>
    <col min="19" max="19" width="13.00390625" style="25" customWidth="1"/>
    <col min="20" max="20" width="16.75390625" style="94" bestFit="1" customWidth="1"/>
    <col min="21" max="21" width="14.25390625" style="25" customWidth="1"/>
    <col min="22" max="22" width="11.125" style="25" customWidth="1"/>
    <col min="23" max="42" width="8.00390625" style="26" customWidth="1"/>
    <col min="43" max="16384" width="8.00390625" style="25" customWidth="1"/>
  </cols>
  <sheetData>
    <row r="1" spans="1:21" ht="31.5" customHeight="1" thickBot="1">
      <c r="A1" s="239"/>
      <c r="B1" s="240"/>
      <c r="C1" s="241"/>
      <c r="D1" s="258" t="s">
        <v>147</v>
      </c>
      <c r="E1" s="259"/>
      <c r="F1" s="259"/>
      <c r="G1" s="259"/>
      <c r="H1" s="123" t="s">
        <v>39</v>
      </c>
      <c r="I1" s="123"/>
      <c r="J1" s="123"/>
      <c r="K1" s="123"/>
      <c r="L1" s="23"/>
      <c r="M1" s="20"/>
      <c r="N1" s="22"/>
      <c r="O1" s="23"/>
      <c r="P1" s="20"/>
      <c r="Q1" s="20"/>
      <c r="R1" s="20"/>
      <c r="S1" s="20"/>
      <c r="T1" s="24"/>
      <c r="U1" s="21"/>
    </row>
    <row r="2" spans="1:35" ht="31.5" customHeight="1" thickBot="1">
      <c r="A2" s="306"/>
      <c r="B2" s="307"/>
      <c r="C2" s="307"/>
      <c r="D2" s="305" t="s">
        <v>148</v>
      </c>
      <c r="E2" s="305"/>
      <c r="F2" s="305"/>
      <c r="G2" s="305"/>
      <c r="H2" s="124" t="s">
        <v>38</v>
      </c>
      <c r="I2" s="123"/>
      <c r="J2" s="123"/>
      <c r="K2" s="123"/>
      <c r="L2" s="23"/>
      <c r="M2" s="20"/>
      <c r="N2" s="22"/>
      <c r="O2" s="23"/>
      <c r="P2" s="20"/>
      <c r="Q2" s="20"/>
      <c r="R2" s="20"/>
      <c r="S2" s="20"/>
      <c r="T2" s="24"/>
      <c r="U2" s="21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42" s="36" customFormat="1" ht="31.5" customHeight="1" thickBot="1">
      <c r="A3" s="28"/>
      <c r="B3" s="29"/>
      <c r="C3" s="30"/>
      <c r="D3" s="284">
        <v>3708060.81</v>
      </c>
      <c r="E3" s="285"/>
      <c r="F3" s="285"/>
      <c r="G3" s="286"/>
      <c r="H3" s="121" t="s">
        <v>150</v>
      </c>
      <c r="I3" s="122"/>
      <c r="J3" s="122"/>
      <c r="K3" s="122"/>
      <c r="L3" s="32"/>
      <c r="M3" s="33"/>
      <c r="N3" s="31"/>
      <c r="O3" s="32"/>
      <c r="P3" s="33"/>
      <c r="Q3" s="33"/>
      <c r="R3" s="33"/>
      <c r="S3" s="33"/>
      <c r="T3" s="34"/>
      <c r="U3" s="35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1:42" s="36" customFormat="1" ht="31.5" customHeight="1" thickBot="1">
      <c r="A4" s="38"/>
      <c r="B4" s="38"/>
      <c r="C4" s="111">
        <f>D4/D5</f>
        <v>0.17916085967872075</v>
      </c>
      <c r="D4" s="287">
        <f>SUM(T97,T98)</f>
        <v>9770000</v>
      </c>
      <c r="E4" s="288"/>
      <c r="F4" s="288"/>
      <c r="G4" s="289"/>
      <c r="H4" s="121" t="s">
        <v>149</v>
      </c>
      <c r="I4" s="122"/>
      <c r="J4" s="122"/>
      <c r="K4" s="122"/>
      <c r="L4" s="40"/>
      <c r="M4" s="41"/>
      <c r="N4" s="39"/>
      <c r="O4" s="40"/>
      <c r="P4" s="41"/>
      <c r="Q4" s="41"/>
      <c r="R4" s="41"/>
      <c r="S4" s="41"/>
      <c r="T4" s="42"/>
      <c r="U4" s="4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2" s="36" customFormat="1" ht="31.5" customHeight="1" thickBot="1">
      <c r="A5" s="28"/>
      <c r="B5" s="29"/>
      <c r="C5" s="30"/>
      <c r="D5" s="287">
        <f>SUM(T111,T112,U115)</f>
        <v>54532000</v>
      </c>
      <c r="E5" s="288"/>
      <c r="F5" s="288"/>
      <c r="G5" s="289"/>
      <c r="H5" s="121" t="s">
        <v>37</v>
      </c>
      <c r="I5" s="122"/>
      <c r="J5" s="122"/>
      <c r="K5" s="122"/>
      <c r="L5" s="40"/>
      <c r="M5" s="41"/>
      <c r="N5" s="39"/>
      <c r="O5" s="40"/>
      <c r="P5" s="41"/>
      <c r="Q5" s="41"/>
      <c r="R5" s="41"/>
      <c r="S5" s="41"/>
      <c r="T5" s="42"/>
      <c r="U5" s="4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35" ht="31.5" customHeight="1" thickBot="1">
      <c r="A6" s="250" t="s">
        <v>36</v>
      </c>
      <c r="B6" s="251"/>
      <c r="C6" s="251"/>
      <c r="D6" s="251"/>
      <c r="E6" s="251"/>
      <c r="F6" s="251"/>
      <c r="G6" s="251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21" ht="31.5" customHeight="1" thickBot="1">
      <c r="A7" s="112" t="s">
        <v>74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31.5" customHeight="1" thickBot="1">
      <c r="A8" s="242" t="s">
        <v>51</v>
      </c>
      <c r="B8" s="242" t="s">
        <v>50</v>
      </c>
      <c r="C8" s="242" t="s">
        <v>49</v>
      </c>
      <c r="D8" s="255" t="s">
        <v>48</v>
      </c>
      <c r="E8" s="256"/>
      <c r="F8" s="257"/>
      <c r="G8" s="242" t="s">
        <v>47</v>
      </c>
      <c r="H8" s="252" t="s">
        <v>46</v>
      </c>
      <c r="I8" s="253"/>
      <c r="J8" s="254"/>
      <c r="K8" s="244" t="s">
        <v>45</v>
      </c>
      <c r="L8" s="245"/>
      <c r="M8" s="246"/>
      <c r="N8" s="244" t="s">
        <v>44</v>
      </c>
      <c r="O8" s="245"/>
      <c r="P8" s="245"/>
      <c r="Q8" s="236" t="s">
        <v>43</v>
      </c>
      <c r="R8" s="236" t="s">
        <v>0</v>
      </c>
      <c r="S8" s="236" t="s">
        <v>42</v>
      </c>
      <c r="T8" s="235" t="s">
        <v>41</v>
      </c>
      <c r="U8" s="234" t="s">
        <v>40</v>
      </c>
    </row>
    <row r="9" spans="1:21" ht="31.5" customHeight="1" thickBot="1">
      <c r="A9" s="243"/>
      <c r="B9" s="243"/>
      <c r="C9" s="243"/>
      <c r="D9" s="44">
        <v>2014</v>
      </c>
      <c r="E9" s="44">
        <v>2013</v>
      </c>
      <c r="F9" s="44">
        <v>2012</v>
      </c>
      <c r="G9" s="243"/>
      <c r="H9" s="247"/>
      <c r="I9" s="248"/>
      <c r="J9" s="249"/>
      <c r="K9" s="247"/>
      <c r="L9" s="248"/>
      <c r="M9" s="249"/>
      <c r="N9" s="247"/>
      <c r="O9" s="248"/>
      <c r="P9" s="248"/>
      <c r="Q9" s="237"/>
      <c r="R9" s="237"/>
      <c r="S9" s="237"/>
      <c r="T9" s="235"/>
      <c r="U9" s="234"/>
    </row>
    <row r="10" spans="1:21" ht="31.5" customHeight="1" thickBot="1">
      <c r="A10" s="128" t="s">
        <v>68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  <c r="T10" s="130"/>
      <c r="U10" s="131"/>
    </row>
    <row r="11" spans="1:42" s="52" customFormat="1" ht="31.5" customHeight="1">
      <c r="A11" s="132" t="s">
        <v>111</v>
      </c>
      <c r="B11" s="142" t="s">
        <v>126</v>
      </c>
      <c r="C11" s="218" t="s">
        <v>155</v>
      </c>
      <c r="D11" s="223"/>
      <c r="E11" s="221"/>
      <c r="F11" s="206"/>
      <c r="G11" s="206" t="s">
        <v>154</v>
      </c>
      <c r="H11" s="45" t="s">
        <v>55</v>
      </c>
      <c r="I11" s="46" t="s">
        <v>54</v>
      </c>
      <c r="J11" s="47" t="s">
        <v>53</v>
      </c>
      <c r="K11" s="48" t="s">
        <v>55</v>
      </c>
      <c r="L11" s="49" t="s">
        <v>54</v>
      </c>
      <c r="M11" s="50" t="s">
        <v>53</v>
      </c>
      <c r="N11" s="45" t="s">
        <v>55</v>
      </c>
      <c r="O11" s="49" t="s">
        <v>54</v>
      </c>
      <c r="P11" s="47" t="s">
        <v>53</v>
      </c>
      <c r="Q11" s="215" t="s">
        <v>101</v>
      </c>
      <c r="R11" s="118" t="s">
        <v>82</v>
      </c>
      <c r="S11" s="141" t="s">
        <v>102</v>
      </c>
      <c r="T11" s="113">
        <v>12000000</v>
      </c>
      <c r="U11" s="141" t="s">
        <v>75</v>
      </c>
      <c r="V11" s="238" t="s">
        <v>69</v>
      </c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22" ht="31.5" customHeight="1">
      <c r="A12" s="133"/>
      <c r="B12" s="143"/>
      <c r="C12" s="219"/>
      <c r="D12" s="224"/>
      <c r="E12" s="176"/>
      <c r="F12" s="207"/>
      <c r="G12" s="207"/>
      <c r="H12" s="116">
        <f>I12/T11</f>
        <v>0</v>
      </c>
      <c r="I12" s="184">
        <f>T11-(L12+L15)</f>
        <v>0</v>
      </c>
      <c r="J12" s="140" t="s">
        <v>60</v>
      </c>
      <c r="K12" s="126">
        <f>L12/T11</f>
        <v>0.15</v>
      </c>
      <c r="L12" s="184">
        <v>1800000</v>
      </c>
      <c r="M12" s="54" t="s">
        <v>58</v>
      </c>
      <c r="N12" s="55">
        <f>O12/T11</f>
        <v>0.15</v>
      </c>
      <c r="O12" s="56">
        <v>1800000</v>
      </c>
      <c r="P12" s="57" t="s">
        <v>56</v>
      </c>
      <c r="Q12" s="216"/>
      <c r="R12" s="119"/>
      <c r="S12" s="141"/>
      <c r="T12" s="114"/>
      <c r="U12" s="141"/>
      <c r="V12" s="238"/>
    </row>
    <row r="13" spans="1:22" ht="31.5" customHeight="1" thickBot="1">
      <c r="A13" s="133"/>
      <c r="B13" s="143"/>
      <c r="C13" s="219"/>
      <c r="D13" s="224"/>
      <c r="E13" s="176"/>
      <c r="F13" s="207"/>
      <c r="G13" s="207"/>
      <c r="H13" s="193"/>
      <c r="I13" s="261"/>
      <c r="J13" s="201"/>
      <c r="K13" s="127"/>
      <c r="L13" s="185"/>
      <c r="M13" s="54" t="s">
        <v>59</v>
      </c>
      <c r="N13" s="55">
        <f>O13/T11</f>
        <v>0</v>
      </c>
      <c r="O13" s="56">
        <v>0</v>
      </c>
      <c r="P13" s="58" t="s">
        <v>57</v>
      </c>
      <c r="Q13" s="216"/>
      <c r="R13" s="120"/>
      <c r="S13" s="141"/>
      <c r="T13" s="114"/>
      <c r="U13" s="141"/>
      <c r="V13" s="238"/>
    </row>
    <row r="14" spans="1:22" ht="31.5" customHeight="1">
      <c r="A14" s="133"/>
      <c r="B14" s="143"/>
      <c r="C14" s="219"/>
      <c r="D14" s="224"/>
      <c r="E14" s="176"/>
      <c r="F14" s="207"/>
      <c r="G14" s="207"/>
      <c r="H14" s="193"/>
      <c r="I14" s="261"/>
      <c r="J14" s="201"/>
      <c r="K14" s="59" t="s">
        <v>55</v>
      </c>
      <c r="L14" s="60" t="s">
        <v>54</v>
      </c>
      <c r="M14" s="54" t="s">
        <v>53</v>
      </c>
      <c r="N14" s="59" t="s">
        <v>55</v>
      </c>
      <c r="O14" s="49" t="s">
        <v>54</v>
      </c>
      <c r="P14" s="47" t="s">
        <v>53</v>
      </c>
      <c r="Q14" s="216"/>
      <c r="R14" s="212" t="s">
        <v>101</v>
      </c>
      <c r="S14" s="141"/>
      <c r="T14" s="114"/>
      <c r="U14" s="141"/>
      <c r="V14" s="238"/>
    </row>
    <row r="15" spans="1:22" ht="31.5" customHeight="1">
      <c r="A15" s="133"/>
      <c r="B15" s="143"/>
      <c r="C15" s="219"/>
      <c r="D15" s="224"/>
      <c r="E15" s="176"/>
      <c r="F15" s="207"/>
      <c r="G15" s="207"/>
      <c r="H15" s="193"/>
      <c r="I15" s="261"/>
      <c r="J15" s="201"/>
      <c r="K15" s="126">
        <f>L15/T11</f>
        <v>0.85</v>
      </c>
      <c r="L15" s="184">
        <v>10200000</v>
      </c>
      <c r="M15" s="61" t="s">
        <v>58</v>
      </c>
      <c r="N15" s="55">
        <f>O15/T11</f>
        <v>0.85</v>
      </c>
      <c r="O15" s="56">
        <v>10200000</v>
      </c>
      <c r="P15" s="57" t="s">
        <v>56</v>
      </c>
      <c r="Q15" s="216"/>
      <c r="R15" s="213"/>
      <c r="S15" s="141"/>
      <c r="T15" s="114"/>
      <c r="U15" s="141"/>
      <c r="V15" s="238"/>
    </row>
    <row r="16" spans="1:22" ht="31.5" customHeight="1" thickBot="1">
      <c r="A16" s="134"/>
      <c r="B16" s="144"/>
      <c r="C16" s="220"/>
      <c r="D16" s="225"/>
      <c r="E16" s="222"/>
      <c r="F16" s="208"/>
      <c r="G16" s="208"/>
      <c r="H16" s="174"/>
      <c r="I16" s="185"/>
      <c r="J16" s="202"/>
      <c r="K16" s="127"/>
      <c r="L16" s="185"/>
      <c r="M16" s="62" t="s">
        <v>59</v>
      </c>
      <c r="N16" s="55">
        <f>O16/T11</f>
        <v>0</v>
      </c>
      <c r="O16" s="56">
        <v>0</v>
      </c>
      <c r="P16" s="58" t="s">
        <v>57</v>
      </c>
      <c r="Q16" s="217"/>
      <c r="R16" s="214"/>
      <c r="S16" s="260"/>
      <c r="T16" s="115"/>
      <c r="U16" s="260"/>
      <c r="V16" s="238"/>
    </row>
    <row r="17" spans="1:40" s="19" customFormat="1" ht="31.5" customHeight="1">
      <c r="A17" s="132" t="s">
        <v>127</v>
      </c>
      <c r="B17" s="142" t="s">
        <v>126</v>
      </c>
      <c r="C17" s="142" t="s">
        <v>128</v>
      </c>
      <c r="D17" s="132"/>
      <c r="E17" s="132"/>
      <c r="F17" s="221"/>
      <c r="G17" s="132" t="s">
        <v>156</v>
      </c>
      <c r="H17" s="59" t="s">
        <v>55</v>
      </c>
      <c r="I17" s="59" t="s">
        <v>54</v>
      </c>
      <c r="J17" s="54" t="s">
        <v>53</v>
      </c>
      <c r="K17" s="46" t="s">
        <v>55</v>
      </c>
      <c r="L17" s="49" t="s">
        <v>54</v>
      </c>
      <c r="M17" s="63" t="s">
        <v>53</v>
      </c>
      <c r="N17" s="46" t="s">
        <v>55</v>
      </c>
      <c r="O17" s="49" t="s">
        <v>54</v>
      </c>
      <c r="P17" s="63" t="s">
        <v>53</v>
      </c>
      <c r="Q17" s="132" t="s">
        <v>72</v>
      </c>
      <c r="R17" s="132" t="s">
        <v>72</v>
      </c>
      <c r="S17" s="132" t="s">
        <v>103</v>
      </c>
      <c r="T17" s="113">
        <v>1600000</v>
      </c>
      <c r="U17" s="132" t="s">
        <v>76</v>
      </c>
      <c r="V17" s="238" t="s">
        <v>69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64"/>
    </row>
    <row r="18" spans="1:40" s="19" customFormat="1" ht="31.5" customHeight="1">
      <c r="A18" s="133"/>
      <c r="B18" s="143"/>
      <c r="C18" s="143"/>
      <c r="D18" s="133"/>
      <c r="E18" s="133"/>
      <c r="F18" s="176"/>
      <c r="G18" s="133"/>
      <c r="H18" s="116">
        <f>I18/T17</f>
        <v>0</v>
      </c>
      <c r="I18" s="190">
        <f>T17-(L18+L21)</f>
        <v>0</v>
      </c>
      <c r="J18" s="140" t="s">
        <v>60</v>
      </c>
      <c r="K18" s="126">
        <f>L18/T17</f>
        <v>1</v>
      </c>
      <c r="L18" s="184">
        <f>SUM(O18,O21)</f>
        <v>1600000</v>
      </c>
      <c r="M18" s="154" t="s">
        <v>58</v>
      </c>
      <c r="N18" s="55">
        <f>O18/T17</f>
        <v>0.5</v>
      </c>
      <c r="O18" s="56">
        <v>800000</v>
      </c>
      <c r="P18" s="54" t="s">
        <v>56</v>
      </c>
      <c r="Q18" s="133"/>
      <c r="R18" s="133"/>
      <c r="S18" s="133"/>
      <c r="T18" s="114"/>
      <c r="U18" s="133"/>
      <c r="V18" s="23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64"/>
    </row>
    <row r="19" spans="1:40" s="19" customFormat="1" ht="31.5" customHeight="1" thickBot="1">
      <c r="A19" s="133"/>
      <c r="B19" s="143"/>
      <c r="C19" s="143"/>
      <c r="D19" s="133"/>
      <c r="E19" s="133"/>
      <c r="F19" s="176"/>
      <c r="G19" s="133"/>
      <c r="H19" s="193"/>
      <c r="I19" s="191"/>
      <c r="J19" s="201"/>
      <c r="K19" s="127"/>
      <c r="L19" s="185"/>
      <c r="M19" s="166"/>
      <c r="N19" s="55">
        <f>O19/T17</f>
        <v>0</v>
      </c>
      <c r="O19" s="56">
        <v>0</v>
      </c>
      <c r="P19" s="67" t="s">
        <v>57</v>
      </c>
      <c r="Q19" s="133"/>
      <c r="R19" s="145"/>
      <c r="S19" s="133"/>
      <c r="T19" s="114"/>
      <c r="U19" s="133"/>
      <c r="V19" s="238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64"/>
    </row>
    <row r="20" spans="1:40" s="19" customFormat="1" ht="31.5" customHeight="1">
      <c r="A20" s="133"/>
      <c r="B20" s="143"/>
      <c r="C20" s="143"/>
      <c r="D20" s="133"/>
      <c r="E20" s="133"/>
      <c r="F20" s="176"/>
      <c r="G20" s="133"/>
      <c r="H20" s="193"/>
      <c r="I20" s="191"/>
      <c r="J20" s="201"/>
      <c r="K20" s="46" t="s">
        <v>55</v>
      </c>
      <c r="L20" s="49" t="s">
        <v>54</v>
      </c>
      <c r="M20" s="63" t="s">
        <v>53</v>
      </c>
      <c r="N20" s="46" t="s">
        <v>55</v>
      </c>
      <c r="O20" s="49" t="s">
        <v>54</v>
      </c>
      <c r="P20" s="65" t="s">
        <v>53</v>
      </c>
      <c r="Q20" s="133"/>
      <c r="R20" s="153" t="s">
        <v>5</v>
      </c>
      <c r="S20" s="133"/>
      <c r="T20" s="114"/>
      <c r="U20" s="133"/>
      <c r="V20" s="238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64"/>
    </row>
    <row r="21" spans="1:40" s="19" customFormat="1" ht="31.5" customHeight="1">
      <c r="A21" s="133"/>
      <c r="B21" s="143"/>
      <c r="C21" s="143"/>
      <c r="D21" s="133"/>
      <c r="E21" s="133"/>
      <c r="F21" s="176"/>
      <c r="G21" s="133"/>
      <c r="H21" s="193"/>
      <c r="I21" s="191"/>
      <c r="J21" s="201"/>
      <c r="K21" s="126">
        <f>L21/T17</f>
        <v>0</v>
      </c>
      <c r="L21" s="184">
        <f>SUM(O19,O22)</f>
        <v>0</v>
      </c>
      <c r="M21" s="154" t="s">
        <v>59</v>
      </c>
      <c r="N21" s="53">
        <f>O21/T17</f>
        <v>0.5</v>
      </c>
      <c r="O21" s="56">
        <v>800000</v>
      </c>
      <c r="P21" s="54" t="s">
        <v>56</v>
      </c>
      <c r="Q21" s="133"/>
      <c r="R21" s="133"/>
      <c r="S21" s="133"/>
      <c r="T21" s="114"/>
      <c r="U21" s="133"/>
      <c r="V21" s="238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64"/>
    </row>
    <row r="22" spans="1:40" s="19" customFormat="1" ht="31.5" customHeight="1" thickBot="1">
      <c r="A22" s="145"/>
      <c r="B22" s="150"/>
      <c r="C22" s="150"/>
      <c r="D22" s="145"/>
      <c r="E22" s="145"/>
      <c r="F22" s="177"/>
      <c r="G22" s="134"/>
      <c r="H22" s="174"/>
      <c r="I22" s="192"/>
      <c r="J22" s="202"/>
      <c r="K22" s="127"/>
      <c r="L22" s="185"/>
      <c r="M22" s="155"/>
      <c r="N22" s="53">
        <f>O22/T17</f>
        <v>0</v>
      </c>
      <c r="O22" s="56">
        <v>0</v>
      </c>
      <c r="P22" s="67" t="s">
        <v>57</v>
      </c>
      <c r="Q22" s="134"/>
      <c r="R22" s="134"/>
      <c r="S22" s="134"/>
      <c r="T22" s="114"/>
      <c r="U22" s="134"/>
      <c r="V22" s="238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64"/>
    </row>
    <row r="23" spans="1:40" s="19" customFormat="1" ht="31.5" customHeight="1">
      <c r="A23" s="153" t="s">
        <v>112</v>
      </c>
      <c r="B23" s="149" t="s">
        <v>126</v>
      </c>
      <c r="C23" s="149" t="s">
        <v>130</v>
      </c>
      <c r="D23" s="153"/>
      <c r="E23" s="153"/>
      <c r="F23" s="175"/>
      <c r="G23" s="132" t="s">
        <v>157</v>
      </c>
      <c r="H23" s="59" t="s">
        <v>55</v>
      </c>
      <c r="I23" s="59" t="s">
        <v>54</v>
      </c>
      <c r="J23" s="54" t="s">
        <v>53</v>
      </c>
      <c r="K23" s="68" t="s">
        <v>55</v>
      </c>
      <c r="L23" s="69" t="s">
        <v>54</v>
      </c>
      <c r="M23" s="66" t="s">
        <v>53</v>
      </c>
      <c r="N23" s="68" t="s">
        <v>55</v>
      </c>
      <c r="O23" s="69" t="s">
        <v>54</v>
      </c>
      <c r="P23" s="66" t="s">
        <v>53</v>
      </c>
      <c r="Q23" s="145" t="s">
        <v>72</v>
      </c>
      <c r="R23" s="145" t="s">
        <v>72</v>
      </c>
      <c r="S23" s="133" t="s">
        <v>104</v>
      </c>
      <c r="T23" s="113">
        <v>400000</v>
      </c>
      <c r="U23" s="133" t="s">
        <v>77</v>
      </c>
      <c r="V23" s="238" t="s">
        <v>69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64"/>
    </row>
    <row r="24" spans="1:40" s="19" customFormat="1" ht="31.5" customHeight="1">
      <c r="A24" s="133"/>
      <c r="B24" s="143"/>
      <c r="C24" s="143"/>
      <c r="D24" s="133"/>
      <c r="E24" s="133"/>
      <c r="F24" s="176"/>
      <c r="G24" s="133"/>
      <c r="H24" s="116">
        <f>I24/T23</f>
        <v>0</v>
      </c>
      <c r="I24" s="179">
        <f>T23-(L24+L25)</f>
        <v>0</v>
      </c>
      <c r="J24" s="154" t="s">
        <v>60</v>
      </c>
      <c r="K24" s="55">
        <f>L24/T23</f>
        <v>1</v>
      </c>
      <c r="L24" s="56">
        <v>400000</v>
      </c>
      <c r="M24" s="54" t="s">
        <v>58</v>
      </c>
      <c r="N24" s="55">
        <f>O24/T23</f>
        <v>1</v>
      </c>
      <c r="O24" s="56">
        <v>400000</v>
      </c>
      <c r="P24" s="54" t="s">
        <v>56</v>
      </c>
      <c r="Q24" s="141"/>
      <c r="R24" s="141"/>
      <c r="S24" s="133"/>
      <c r="T24" s="114"/>
      <c r="U24" s="133"/>
      <c r="V24" s="238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64"/>
    </row>
    <row r="25" spans="1:40" s="19" customFormat="1" ht="31.5" customHeight="1" thickBot="1">
      <c r="A25" s="134"/>
      <c r="B25" s="144"/>
      <c r="C25" s="144"/>
      <c r="D25" s="134"/>
      <c r="E25" s="134"/>
      <c r="F25" s="222"/>
      <c r="G25" s="134"/>
      <c r="H25" s="117"/>
      <c r="I25" s="194"/>
      <c r="J25" s="155"/>
      <c r="K25" s="55">
        <f>L25/T23</f>
        <v>0</v>
      </c>
      <c r="L25" s="70"/>
      <c r="M25" s="54" t="s">
        <v>59</v>
      </c>
      <c r="N25" s="55">
        <f>O25/T23</f>
        <v>0</v>
      </c>
      <c r="O25" s="56">
        <v>0</v>
      </c>
      <c r="P25" s="54" t="s">
        <v>57</v>
      </c>
      <c r="Q25" s="141"/>
      <c r="R25" s="141"/>
      <c r="S25" s="145"/>
      <c r="T25" s="114"/>
      <c r="U25" s="145"/>
      <c r="V25" s="238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64"/>
    </row>
    <row r="26" spans="1:22" ht="31.5" customHeight="1">
      <c r="A26" s="153" t="s">
        <v>112</v>
      </c>
      <c r="B26" s="142" t="s">
        <v>126</v>
      </c>
      <c r="C26" s="149" t="s">
        <v>130</v>
      </c>
      <c r="D26" s="226"/>
      <c r="E26" s="132"/>
      <c r="F26" s="175"/>
      <c r="G26" s="132" t="s">
        <v>157</v>
      </c>
      <c r="H26" s="45" t="s">
        <v>55</v>
      </c>
      <c r="I26" s="46" t="s">
        <v>54</v>
      </c>
      <c r="J26" s="47" t="s">
        <v>53</v>
      </c>
      <c r="K26" s="48" t="s">
        <v>55</v>
      </c>
      <c r="L26" s="49" t="s">
        <v>54</v>
      </c>
      <c r="M26" s="50" t="s">
        <v>53</v>
      </c>
      <c r="N26" s="59" t="s">
        <v>55</v>
      </c>
      <c r="O26" s="60" t="s">
        <v>54</v>
      </c>
      <c r="P26" s="50" t="s">
        <v>53</v>
      </c>
      <c r="Q26" s="141" t="s">
        <v>79</v>
      </c>
      <c r="R26" s="141" t="s">
        <v>79</v>
      </c>
      <c r="S26" s="153" t="s">
        <v>131</v>
      </c>
      <c r="T26" s="113">
        <v>400000</v>
      </c>
      <c r="U26" s="290" t="s">
        <v>78</v>
      </c>
      <c r="V26" s="271" t="s">
        <v>69</v>
      </c>
    </row>
    <row r="27" spans="1:22" ht="31.5" customHeight="1" thickBot="1">
      <c r="A27" s="133"/>
      <c r="B27" s="143"/>
      <c r="C27" s="143"/>
      <c r="D27" s="227"/>
      <c r="E27" s="133"/>
      <c r="F27" s="176"/>
      <c r="G27" s="133"/>
      <c r="H27" s="116">
        <f>I27/T26</f>
        <v>0</v>
      </c>
      <c r="I27" s="179">
        <f>T26-(L27+L28)</f>
        <v>0</v>
      </c>
      <c r="J27" s="151" t="s">
        <v>60</v>
      </c>
      <c r="K27" s="71">
        <f>L27/T26</f>
        <v>1</v>
      </c>
      <c r="L27" s="56">
        <v>400000</v>
      </c>
      <c r="M27" s="61" t="s">
        <v>58</v>
      </c>
      <c r="N27" s="72">
        <f>O27/T26</f>
        <v>1</v>
      </c>
      <c r="O27" s="56">
        <v>400000</v>
      </c>
      <c r="P27" s="61" t="s">
        <v>56</v>
      </c>
      <c r="Q27" s="141"/>
      <c r="R27" s="141"/>
      <c r="S27" s="133"/>
      <c r="T27" s="114"/>
      <c r="U27" s="290"/>
      <c r="V27" s="271"/>
    </row>
    <row r="28" spans="1:22" ht="31.5" customHeight="1" thickBot="1">
      <c r="A28" s="134"/>
      <c r="B28" s="144"/>
      <c r="C28" s="144"/>
      <c r="D28" s="228"/>
      <c r="E28" s="134"/>
      <c r="F28" s="222"/>
      <c r="G28" s="134"/>
      <c r="H28" s="117"/>
      <c r="I28" s="194"/>
      <c r="J28" s="152"/>
      <c r="K28" s="71">
        <f>L28/T26</f>
        <v>0</v>
      </c>
      <c r="L28" s="56">
        <v>0</v>
      </c>
      <c r="M28" s="62" t="s">
        <v>59</v>
      </c>
      <c r="N28" s="72">
        <f>O28/T26</f>
        <v>0</v>
      </c>
      <c r="O28" s="56">
        <v>0</v>
      </c>
      <c r="P28" s="62" t="s">
        <v>57</v>
      </c>
      <c r="Q28" s="141"/>
      <c r="R28" s="141"/>
      <c r="S28" s="145"/>
      <c r="T28" s="114"/>
      <c r="U28" s="290"/>
      <c r="V28" s="271"/>
    </row>
    <row r="29" spans="1:22" ht="31.5" customHeight="1">
      <c r="A29" s="132" t="s">
        <v>113</v>
      </c>
      <c r="B29" s="142" t="s">
        <v>126</v>
      </c>
      <c r="C29" s="265" t="s">
        <v>132</v>
      </c>
      <c r="D29" s="226"/>
      <c r="E29" s="132"/>
      <c r="F29" s="175"/>
      <c r="G29" s="132" t="s">
        <v>129</v>
      </c>
      <c r="H29" s="45" t="s">
        <v>55</v>
      </c>
      <c r="I29" s="46" t="s">
        <v>54</v>
      </c>
      <c r="J29" s="47" t="s">
        <v>53</v>
      </c>
      <c r="K29" s="48" t="s">
        <v>55</v>
      </c>
      <c r="L29" s="49" t="s">
        <v>54</v>
      </c>
      <c r="M29" s="50" t="s">
        <v>53</v>
      </c>
      <c r="N29" s="45" t="s">
        <v>55</v>
      </c>
      <c r="O29" s="49" t="s">
        <v>54</v>
      </c>
      <c r="P29" s="50" t="s">
        <v>53</v>
      </c>
      <c r="Q29" s="141" t="s">
        <v>72</v>
      </c>
      <c r="R29" s="141" t="s">
        <v>72</v>
      </c>
      <c r="S29" s="153" t="s">
        <v>115</v>
      </c>
      <c r="T29" s="113">
        <v>1000000</v>
      </c>
      <c r="U29" s="273" t="s">
        <v>80</v>
      </c>
      <c r="V29" s="271"/>
    </row>
    <row r="30" spans="1:22" ht="31.5" customHeight="1" thickBot="1">
      <c r="A30" s="133"/>
      <c r="B30" s="143"/>
      <c r="C30" s="265"/>
      <c r="D30" s="227"/>
      <c r="E30" s="133"/>
      <c r="F30" s="176"/>
      <c r="G30" s="133"/>
      <c r="H30" s="116">
        <f>I30/T29</f>
        <v>0</v>
      </c>
      <c r="I30" s="179">
        <f>T29-(L30+L31)</f>
        <v>0</v>
      </c>
      <c r="J30" s="151" t="s">
        <v>60</v>
      </c>
      <c r="K30" s="71">
        <f>L30/T29</f>
        <v>1</v>
      </c>
      <c r="L30" s="56">
        <v>1000000</v>
      </c>
      <c r="M30" s="61" t="s">
        <v>58</v>
      </c>
      <c r="N30" s="72">
        <f>O30/T29</f>
        <v>1</v>
      </c>
      <c r="O30" s="56">
        <v>1000000</v>
      </c>
      <c r="P30" s="61" t="s">
        <v>56</v>
      </c>
      <c r="Q30" s="141"/>
      <c r="R30" s="141"/>
      <c r="S30" s="133"/>
      <c r="T30" s="114"/>
      <c r="U30" s="273"/>
      <c r="V30" s="271"/>
    </row>
    <row r="31" spans="1:22" ht="31.5" customHeight="1" thickBot="1">
      <c r="A31" s="134"/>
      <c r="B31" s="144"/>
      <c r="C31" s="265"/>
      <c r="D31" s="228"/>
      <c r="E31" s="134"/>
      <c r="F31" s="222"/>
      <c r="G31" s="134"/>
      <c r="H31" s="117"/>
      <c r="I31" s="194"/>
      <c r="J31" s="152"/>
      <c r="K31" s="71">
        <f>L31/T29</f>
        <v>0</v>
      </c>
      <c r="L31" s="56"/>
      <c r="M31" s="62" t="s">
        <v>59</v>
      </c>
      <c r="N31" s="72">
        <f>O31/T29</f>
        <v>0</v>
      </c>
      <c r="O31" s="56">
        <v>0</v>
      </c>
      <c r="P31" s="62" t="s">
        <v>57</v>
      </c>
      <c r="Q31" s="141"/>
      <c r="R31" s="141"/>
      <c r="S31" s="145"/>
      <c r="T31" s="114"/>
      <c r="U31" s="273"/>
      <c r="V31" s="271"/>
    </row>
    <row r="32" spans="1:40" s="19" customFormat="1" ht="31.5" customHeight="1">
      <c r="A32" s="132" t="s">
        <v>113</v>
      </c>
      <c r="B32" s="142" t="s">
        <v>126</v>
      </c>
      <c r="C32" s="229" t="s">
        <v>158</v>
      </c>
      <c r="D32" s="132"/>
      <c r="E32" s="132"/>
      <c r="F32" s="221"/>
      <c r="G32" s="132" t="s">
        <v>157</v>
      </c>
      <c r="H32" s="46" t="s">
        <v>55</v>
      </c>
      <c r="I32" s="46" t="s">
        <v>54</v>
      </c>
      <c r="J32" s="63" t="s">
        <v>53</v>
      </c>
      <c r="K32" s="59" t="s">
        <v>55</v>
      </c>
      <c r="L32" s="60" t="s">
        <v>54</v>
      </c>
      <c r="M32" s="54" t="s">
        <v>53</v>
      </c>
      <c r="N32" s="59" t="s">
        <v>55</v>
      </c>
      <c r="O32" s="60" t="s">
        <v>54</v>
      </c>
      <c r="P32" s="54" t="s">
        <v>53</v>
      </c>
      <c r="Q32" s="141" t="s">
        <v>72</v>
      </c>
      <c r="R32" s="141" t="s">
        <v>72</v>
      </c>
      <c r="S32" s="153" t="s">
        <v>133</v>
      </c>
      <c r="T32" s="113">
        <v>720000</v>
      </c>
      <c r="U32" s="280" t="s">
        <v>81</v>
      </c>
      <c r="V32" s="270" t="s">
        <v>69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64"/>
    </row>
    <row r="33" spans="1:40" s="19" customFormat="1" ht="31.5" customHeight="1" thickBot="1">
      <c r="A33" s="133"/>
      <c r="B33" s="143"/>
      <c r="C33" s="230"/>
      <c r="D33" s="133"/>
      <c r="E33" s="133"/>
      <c r="F33" s="176"/>
      <c r="G33" s="133"/>
      <c r="H33" s="116">
        <f>I33/T32</f>
        <v>0</v>
      </c>
      <c r="I33" s="179">
        <f>T32-(L33+L34)</f>
        <v>0</v>
      </c>
      <c r="J33" s="125" t="s">
        <v>60</v>
      </c>
      <c r="K33" s="71">
        <f>L33/T32</f>
        <v>1</v>
      </c>
      <c r="L33" s="56">
        <v>720000</v>
      </c>
      <c r="M33" s="54" t="s">
        <v>58</v>
      </c>
      <c r="N33" s="72">
        <f>O33/T32</f>
        <v>1</v>
      </c>
      <c r="O33" s="56">
        <v>720000</v>
      </c>
      <c r="P33" s="54" t="s">
        <v>56</v>
      </c>
      <c r="Q33" s="141"/>
      <c r="R33" s="141"/>
      <c r="S33" s="133"/>
      <c r="T33" s="114"/>
      <c r="U33" s="280"/>
      <c r="V33" s="271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64"/>
    </row>
    <row r="34" spans="1:40" s="19" customFormat="1" ht="31.5" customHeight="1" thickBot="1">
      <c r="A34" s="134"/>
      <c r="B34" s="144"/>
      <c r="C34" s="231"/>
      <c r="D34" s="145"/>
      <c r="E34" s="145"/>
      <c r="F34" s="177"/>
      <c r="G34" s="134"/>
      <c r="H34" s="117"/>
      <c r="I34" s="194"/>
      <c r="J34" s="297"/>
      <c r="K34" s="71">
        <f>L34/T32</f>
        <v>0</v>
      </c>
      <c r="L34" s="56"/>
      <c r="M34" s="54" t="s">
        <v>59</v>
      </c>
      <c r="N34" s="72">
        <f>O34/T32</f>
        <v>0</v>
      </c>
      <c r="O34" s="56">
        <v>0</v>
      </c>
      <c r="P34" s="54" t="s">
        <v>57</v>
      </c>
      <c r="Q34" s="141"/>
      <c r="R34" s="141"/>
      <c r="S34" s="145"/>
      <c r="T34" s="114"/>
      <c r="U34" s="280"/>
      <c r="V34" s="272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64"/>
    </row>
    <row r="35" spans="1:40" s="19" customFormat="1" ht="31.5" customHeight="1">
      <c r="A35" s="132" t="s">
        <v>111</v>
      </c>
      <c r="B35" s="142" t="s">
        <v>126</v>
      </c>
      <c r="C35" s="229" t="s">
        <v>160</v>
      </c>
      <c r="D35" s="153"/>
      <c r="E35" s="153"/>
      <c r="F35" s="175"/>
      <c r="G35" s="300" t="s">
        <v>151</v>
      </c>
      <c r="H35" s="46" t="s">
        <v>55</v>
      </c>
      <c r="I35" s="46" t="s">
        <v>54</v>
      </c>
      <c r="J35" s="63" t="s">
        <v>53</v>
      </c>
      <c r="K35" s="59" t="s">
        <v>55</v>
      </c>
      <c r="L35" s="60" t="s">
        <v>54</v>
      </c>
      <c r="M35" s="54" t="s">
        <v>53</v>
      </c>
      <c r="N35" s="59" t="s">
        <v>55</v>
      </c>
      <c r="O35" s="60" t="s">
        <v>54</v>
      </c>
      <c r="P35" s="54" t="s">
        <v>53</v>
      </c>
      <c r="Q35" s="153" t="s">
        <v>72</v>
      </c>
      <c r="R35" s="156" t="s">
        <v>135</v>
      </c>
      <c r="S35" s="277" t="s">
        <v>134</v>
      </c>
      <c r="T35" s="113">
        <v>4000000</v>
      </c>
      <c r="U35" s="281" t="s">
        <v>159</v>
      </c>
      <c r="V35" s="270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64"/>
    </row>
    <row r="36" spans="1:40" s="19" customFormat="1" ht="31.5" customHeight="1" thickBot="1">
      <c r="A36" s="133"/>
      <c r="B36" s="143"/>
      <c r="C36" s="230"/>
      <c r="D36" s="133"/>
      <c r="E36" s="133"/>
      <c r="F36" s="176"/>
      <c r="G36" s="301"/>
      <c r="H36" s="116">
        <f>I36/T35</f>
        <v>0</v>
      </c>
      <c r="I36" s="190">
        <f>T35-(L36+L39)</f>
        <v>0</v>
      </c>
      <c r="J36" s="154" t="s">
        <v>60</v>
      </c>
      <c r="K36" s="116">
        <f>L36/T35</f>
        <v>1</v>
      </c>
      <c r="L36" s="184">
        <f>SUM(O36,O39)</f>
        <v>4000000</v>
      </c>
      <c r="M36" s="154" t="s">
        <v>58</v>
      </c>
      <c r="N36" s="72">
        <f>O36/T35</f>
        <v>0.15</v>
      </c>
      <c r="O36" s="56">
        <v>600000</v>
      </c>
      <c r="P36" s="54" t="s">
        <v>56</v>
      </c>
      <c r="Q36" s="133"/>
      <c r="R36" s="157"/>
      <c r="S36" s="278"/>
      <c r="T36" s="114"/>
      <c r="U36" s="282"/>
      <c r="V36" s="271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4"/>
    </row>
    <row r="37" spans="1:40" s="19" customFormat="1" ht="31.5" customHeight="1" thickBot="1">
      <c r="A37" s="133"/>
      <c r="B37" s="143"/>
      <c r="C37" s="230"/>
      <c r="D37" s="133"/>
      <c r="E37" s="133"/>
      <c r="F37" s="176"/>
      <c r="G37" s="301"/>
      <c r="H37" s="193"/>
      <c r="I37" s="191"/>
      <c r="J37" s="189"/>
      <c r="K37" s="174"/>
      <c r="L37" s="185"/>
      <c r="M37" s="166"/>
      <c r="N37" s="72">
        <f>O37/T35</f>
        <v>0</v>
      </c>
      <c r="O37" s="56">
        <v>0</v>
      </c>
      <c r="P37" s="54" t="s">
        <v>57</v>
      </c>
      <c r="Q37" s="133"/>
      <c r="R37" s="159"/>
      <c r="S37" s="278"/>
      <c r="T37" s="114"/>
      <c r="U37" s="282"/>
      <c r="V37" s="272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4"/>
    </row>
    <row r="38" spans="1:40" s="19" customFormat="1" ht="31.5" customHeight="1">
      <c r="A38" s="133"/>
      <c r="B38" s="143"/>
      <c r="C38" s="230"/>
      <c r="D38" s="133"/>
      <c r="E38" s="133"/>
      <c r="F38" s="176"/>
      <c r="G38" s="301"/>
      <c r="H38" s="193"/>
      <c r="I38" s="191"/>
      <c r="J38" s="189"/>
      <c r="K38" s="59" t="s">
        <v>55</v>
      </c>
      <c r="L38" s="60" t="s">
        <v>54</v>
      </c>
      <c r="M38" s="54" t="s">
        <v>53</v>
      </c>
      <c r="N38" s="59" t="s">
        <v>55</v>
      </c>
      <c r="O38" s="60" t="s">
        <v>54</v>
      </c>
      <c r="P38" s="54" t="s">
        <v>53</v>
      </c>
      <c r="Q38" s="133"/>
      <c r="R38" s="156" t="s">
        <v>136</v>
      </c>
      <c r="S38" s="278"/>
      <c r="T38" s="114"/>
      <c r="U38" s="282"/>
      <c r="V38" s="270" t="s">
        <v>69</v>
      </c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64"/>
    </row>
    <row r="39" spans="1:40" s="19" customFormat="1" ht="31.5" customHeight="1" thickBot="1">
      <c r="A39" s="133"/>
      <c r="B39" s="143"/>
      <c r="C39" s="230"/>
      <c r="D39" s="133"/>
      <c r="E39" s="133"/>
      <c r="F39" s="176"/>
      <c r="G39" s="301"/>
      <c r="H39" s="193"/>
      <c r="I39" s="191"/>
      <c r="J39" s="189"/>
      <c r="K39" s="116">
        <f>L39/T35</f>
        <v>0</v>
      </c>
      <c r="L39" s="184">
        <f>SUM(O37,O40)</f>
        <v>0</v>
      </c>
      <c r="M39" s="154" t="s">
        <v>59</v>
      </c>
      <c r="N39" s="72">
        <f>O39/T35</f>
        <v>0.85</v>
      </c>
      <c r="O39" s="56">
        <v>3400000</v>
      </c>
      <c r="P39" s="54" t="s">
        <v>56</v>
      </c>
      <c r="Q39" s="133"/>
      <c r="R39" s="157"/>
      <c r="S39" s="278"/>
      <c r="T39" s="114"/>
      <c r="U39" s="282"/>
      <c r="V39" s="271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64"/>
    </row>
    <row r="40" spans="1:40" s="19" customFormat="1" ht="31.5" customHeight="1" thickBot="1">
      <c r="A40" s="145"/>
      <c r="B40" s="144"/>
      <c r="C40" s="303"/>
      <c r="D40" s="134"/>
      <c r="E40" s="134"/>
      <c r="F40" s="222"/>
      <c r="G40" s="302"/>
      <c r="H40" s="174"/>
      <c r="I40" s="192"/>
      <c r="J40" s="155"/>
      <c r="K40" s="174"/>
      <c r="L40" s="185"/>
      <c r="M40" s="155"/>
      <c r="N40" s="72">
        <f>O40/T35</f>
        <v>0</v>
      </c>
      <c r="O40" s="56">
        <v>0</v>
      </c>
      <c r="P40" s="67" t="s">
        <v>57</v>
      </c>
      <c r="Q40" s="134"/>
      <c r="R40" s="159"/>
      <c r="S40" s="279"/>
      <c r="T40" s="115"/>
      <c r="U40" s="283"/>
      <c r="V40" s="272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64"/>
    </row>
    <row r="41" spans="1:40" s="19" customFormat="1" ht="31.5" customHeight="1">
      <c r="A41" s="132" t="s">
        <v>111</v>
      </c>
      <c r="B41" s="142" t="s">
        <v>126</v>
      </c>
      <c r="C41" s="230" t="s">
        <v>162</v>
      </c>
      <c r="D41" s="132"/>
      <c r="E41" s="132"/>
      <c r="F41" s="221"/>
      <c r="G41" s="300" t="s">
        <v>151</v>
      </c>
      <c r="H41" s="68" t="s">
        <v>55</v>
      </c>
      <c r="I41" s="68" t="s">
        <v>54</v>
      </c>
      <c r="J41" s="66" t="s">
        <v>53</v>
      </c>
      <c r="K41" s="68" t="s">
        <v>55</v>
      </c>
      <c r="L41" s="69" t="s">
        <v>54</v>
      </c>
      <c r="M41" s="66" t="s">
        <v>53</v>
      </c>
      <c r="N41" s="68" t="s">
        <v>55</v>
      </c>
      <c r="O41" s="69" t="s">
        <v>54</v>
      </c>
      <c r="P41" s="66" t="s">
        <v>53</v>
      </c>
      <c r="Q41" s="132" t="s">
        <v>72</v>
      </c>
      <c r="R41" s="156" t="s">
        <v>137</v>
      </c>
      <c r="S41" s="294"/>
      <c r="T41" s="296">
        <v>7000000</v>
      </c>
      <c r="U41" s="295" t="s">
        <v>161</v>
      </c>
      <c r="V41" s="238" t="s">
        <v>69</v>
      </c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64"/>
    </row>
    <row r="42" spans="1:40" s="19" customFormat="1" ht="31.5" customHeight="1">
      <c r="A42" s="133"/>
      <c r="B42" s="143"/>
      <c r="C42" s="230"/>
      <c r="D42" s="133"/>
      <c r="E42" s="133"/>
      <c r="F42" s="176"/>
      <c r="G42" s="301"/>
      <c r="H42" s="116">
        <f>I42/T41</f>
        <v>0</v>
      </c>
      <c r="I42" s="190">
        <f>T41-(L42+L45)</f>
        <v>0</v>
      </c>
      <c r="J42" s="154" t="s">
        <v>60</v>
      </c>
      <c r="K42" s="116">
        <f>L42/T41</f>
        <v>1</v>
      </c>
      <c r="L42" s="184">
        <f>SUM(O42,O45)</f>
        <v>7000000</v>
      </c>
      <c r="M42" s="154" t="s">
        <v>58</v>
      </c>
      <c r="N42" s="74">
        <f>O42/T41</f>
        <v>0.15</v>
      </c>
      <c r="O42" s="56">
        <v>1050000</v>
      </c>
      <c r="P42" s="54" t="s">
        <v>56</v>
      </c>
      <c r="Q42" s="133"/>
      <c r="R42" s="157"/>
      <c r="S42" s="294"/>
      <c r="T42" s="114"/>
      <c r="U42" s="230"/>
      <c r="V42" s="238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64"/>
    </row>
    <row r="43" spans="1:40" s="19" customFormat="1" ht="31.5" customHeight="1" thickBot="1">
      <c r="A43" s="133"/>
      <c r="B43" s="143"/>
      <c r="C43" s="230"/>
      <c r="D43" s="133"/>
      <c r="E43" s="133"/>
      <c r="F43" s="176"/>
      <c r="G43" s="301"/>
      <c r="H43" s="193"/>
      <c r="I43" s="191"/>
      <c r="J43" s="189"/>
      <c r="K43" s="174"/>
      <c r="L43" s="185"/>
      <c r="M43" s="166"/>
      <c r="N43" s="74">
        <f>O43/T41</f>
        <v>0</v>
      </c>
      <c r="O43" s="56">
        <v>0</v>
      </c>
      <c r="P43" s="54" t="s">
        <v>57</v>
      </c>
      <c r="Q43" s="133"/>
      <c r="R43" s="159"/>
      <c r="S43" s="294"/>
      <c r="T43" s="114"/>
      <c r="U43" s="230"/>
      <c r="V43" s="238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64"/>
    </row>
    <row r="44" spans="1:40" s="19" customFormat="1" ht="31.5" customHeight="1">
      <c r="A44" s="133"/>
      <c r="B44" s="143"/>
      <c r="C44" s="230"/>
      <c r="D44" s="133"/>
      <c r="E44" s="133"/>
      <c r="F44" s="176"/>
      <c r="G44" s="301"/>
      <c r="H44" s="193"/>
      <c r="I44" s="191"/>
      <c r="J44" s="189"/>
      <c r="K44" s="59" t="s">
        <v>55</v>
      </c>
      <c r="L44" s="60" t="s">
        <v>54</v>
      </c>
      <c r="M44" s="54" t="s">
        <v>53</v>
      </c>
      <c r="N44" s="59" t="s">
        <v>55</v>
      </c>
      <c r="O44" s="60" t="s">
        <v>54</v>
      </c>
      <c r="P44" s="54" t="s">
        <v>53</v>
      </c>
      <c r="Q44" s="133"/>
      <c r="R44" s="156" t="s">
        <v>138</v>
      </c>
      <c r="S44" s="294"/>
      <c r="T44" s="114"/>
      <c r="U44" s="230"/>
      <c r="V44" s="238" t="s">
        <v>69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64"/>
    </row>
    <row r="45" spans="1:40" s="19" customFormat="1" ht="31.5" customHeight="1">
      <c r="A45" s="133"/>
      <c r="B45" s="143"/>
      <c r="C45" s="230"/>
      <c r="D45" s="133"/>
      <c r="E45" s="133"/>
      <c r="F45" s="176"/>
      <c r="G45" s="301"/>
      <c r="H45" s="193"/>
      <c r="I45" s="191"/>
      <c r="J45" s="189"/>
      <c r="K45" s="116">
        <f>L45/T41</f>
        <v>0</v>
      </c>
      <c r="L45" s="184">
        <f>SUM(O43,O46)</f>
        <v>0</v>
      </c>
      <c r="M45" s="154" t="s">
        <v>58</v>
      </c>
      <c r="N45" s="74">
        <f>O45/T41</f>
        <v>0.85</v>
      </c>
      <c r="O45" s="56">
        <v>5950000</v>
      </c>
      <c r="P45" s="54" t="s">
        <v>56</v>
      </c>
      <c r="Q45" s="133"/>
      <c r="R45" s="156"/>
      <c r="S45" s="294"/>
      <c r="T45" s="114"/>
      <c r="U45" s="230"/>
      <c r="V45" s="238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64"/>
    </row>
    <row r="46" spans="1:40" s="19" customFormat="1" ht="31.5" customHeight="1" thickBot="1">
      <c r="A46" s="145"/>
      <c r="B46" s="150"/>
      <c r="C46" s="230"/>
      <c r="D46" s="145"/>
      <c r="E46" s="145"/>
      <c r="F46" s="177"/>
      <c r="G46" s="302"/>
      <c r="H46" s="174"/>
      <c r="I46" s="192"/>
      <c r="J46" s="166"/>
      <c r="K46" s="174"/>
      <c r="L46" s="185"/>
      <c r="M46" s="166"/>
      <c r="N46" s="74">
        <f>O46/T41</f>
        <v>0</v>
      </c>
      <c r="O46" s="56">
        <v>0</v>
      </c>
      <c r="P46" s="54" t="s">
        <v>57</v>
      </c>
      <c r="Q46" s="145"/>
      <c r="R46" s="157"/>
      <c r="S46" s="294"/>
      <c r="T46" s="114"/>
      <c r="U46" s="231"/>
      <c r="V46" s="238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64"/>
    </row>
    <row r="47" spans="1:22" ht="31.5" customHeight="1">
      <c r="A47" s="146"/>
      <c r="B47" s="149" t="s">
        <v>126</v>
      </c>
      <c r="C47" s="229" t="s">
        <v>163</v>
      </c>
      <c r="D47" s="153"/>
      <c r="E47" s="153"/>
      <c r="F47" s="298"/>
      <c r="G47" s="132" t="s">
        <v>129</v>
      </c>
      <c r="H47" s="75" t="s">
        <v>55</v>
      </c>
      <c r="I47" s="68" t="s">
        <v>54</v>
      </c>
      <c r="J47" s="54" t="s">
        <v>53</v>
      </c>
      <c r="K47" s="76" t="s">
        <v>55</v>
      </c>
      <c r="L47" s="69" t="s">
        <v>54</v>
      </c>
      <c r="M47" s="77" t="s">
        <v>53</v>
      </c>
      <c r="N47" s="59" t="s">
        <v>55</v>
      </c>
      <c r="O47" s="69" t="s">
        <v>54</v>
      </c>
      <c r="P47" s="78" t="s">
        <v>53</v>
      </c>
      <c r="Q47" s="156" t="s">
        <v>137</v>
      </c>
      <c r="R47" s="156" t="s">
        <v>137</v>
      </c>
      <c r="S47" s="161" t="s">
        <v>139</v>
      </c>
      <c r="T47" s="113">
        <v>3000000</v>
      </c>
      <c r="U47" s="229" t="s">
        <v>83</v>
      </c>
      <c r="V47" s="238" t="s">
        <v>69</v>
      </c>
    </row>
    <row r="48" spans="1:22" ht="31.5" customHeight="1" thickBot="1">
      <c r="A48" s="147"/>
      <c r="B48" s="143"/>
      <c r="C48" s="230"/>
      <c r="D48" s="133"/>
      <c r="E48" s="133"/>
      <c r="F48" s="263"/>
      <c r="G48" s="133"/>
      <c r="H48" s="116">
        <f>I48/T47</f>
        <v>0</v>
      </c>
      <c r="I48" s="179">
        <f>T47-(L48+L49)</f>
        <v>0</v>
      </c>
      <c r="J48" s="151" t="s">
        <v>60</v>
      </c>
      <c r="K48" s="71">
        <f>L48/T47</f>
        <v>1</v>
      </c>
      <c r="L48" s="56">
        <v>3000000</v>
      </c>
      <c r="M48" s="61" t="s">
        <v>58</v>
      </c>
      <c r="N48" s="72">
        <f>O48/T47</f>
        <v>1</v>
      </c>
      <c r="O48" s="56">
        <v>3000000</v>
      </c>
      <c r="P48" s="57" t="s">
        <v>56</v>
      </c>
      <c r="Q48" s="157"/>
      <c r="R48" s="157"/>
      <c r="S48" s="169"/>
      <c r="T48" s="114"/>
      <c r="U48" s="230"/>
      <c r="V48" s="238"/>
    </row>
    <row r="49" spans="1:22" ht="31.5" customHeight="1" thickBot="1">
      <c r="A49" s="148"/>
      <c r="B49" s="150"/>
      <c r="C49" s="231"/>
      <c r="D49" s="145"/>
      <c r="E49" s="134"/>
      <c r="F49" s="299"/>
      <c r="G49" s="134"/>
      <c r="H49" s="117"/>
      <c r="I49" s="194"/>
      <c r="J49" s="152"/>
      <c r="K49" s="71">
        <f>L49/T47</f>
        <v>0</v>
      </c>
      <c r="L49" s="56">
        <v>0</v>
      </c>
      <c r="M49" s="62" t="s">
        <v>59</v>
      </c>
      <c r="N49" s="72">
        <f>O49/T47</f>
        <v>0</v>
      </c>
      <c r="O49" s="56">
        <v>0</v>
      </c>
      <c r="P49" s="58" t="s">
        <v>57</v>
      </c>
      <c r="Q49" s="159"/>
      <c r="R49" s="159"/>
      <c r="S49" s="170"/>
      <c r="T49" s="114"/>
      <c r="U49" s="231"/>
      <c r="V49" s="139"/>
    </row>
    <row r="50" spans="1:22" ht="31.5" customHeight="1">
      <c r="A50" s="145" t="s">
        <v>114</v>
      </c>
      <c r="B50" s="149" t="s">
        <v>98</v>
      </c>
      <c r="C50" s="181" t="s">
        <v>165</v>
      </c>
      <c r="D50" s="153"/>
      <c r="E50" s="132"/>
      <c r="F50" s="262"/>
      <c r="G50" s="215" t="s">
        <v>151</v>
      </c>
      <c r="H50" s="75" t="s">
        <v>55</v>
      </c>
      <c r="I50" s="68" t="s">
        <v>54</v>
      </c>
      <c r="J50" s="78" t="s">
        <v>53</v>
      </c>
      <c r="K50" s="76" t="s">
        <v>55</v>
      </c>
      <c r="L50" s="60" t="s">
        <v>54</v>
      </c>
      <c r="M50" s="54" t="s">
        <v>53</v>
      </c>
      <c r="N50" s="46" t="s">
        <v>55</v>
      </c>
      <c r="O50" s="60" t="s">
        <v>54</v>
      </c>
      <c r="P50" s="54" t="s">
        <v>53</v>
      </c>
      <c r="Q50" s="156" t="s">
        <v>105</v>
      </c>
      <c r="R50" s="156" t="s">
        <v>5</v>
      </c>
      <c r="S50" s="138" t="s">
        <v>106</v>
      </c>
      <c r="T50" s="113">
        <v>4212000</v>
      </c>
      <c r="U50" s="138" t="s">
        <v>164</v>
      </c>
      <c r="V50" s="164" t="s">
        <v>84</v>
      </c>
    </row>
    <row r="51" spans="1:22" ht="31.5" customHeight="1">
      <c r="A51" s="141"/>
      <c r="B51" s="143"/>
      <c r="C51" s="182"/>
      <c r="D51" s="133"/>
      <c r="E51" s="133"/>
      <c r="F51" s="263"/>
      <c r="G51" s="216"/>
      <c r="H51" s="116">
        <f>I51/T50</f>
        <v>0</v>
      </c>
      <c r="I51" s="179">
        <f>T50-(L51+L52)</f>
        <v>0</v>
      </c>
      <c r="J51" s="125" t="s">
        <v>60</v>
      </c>
      <c r="K51" s="71">
        <f>L51/T50</f>
        <v>1</v>
      </c>
      <c r="L51" s="56">
        <v>4212000</v>
      </c>
      <c r="M51" s="54" t="s">
        <v>58</v>
      </c>
      <c r="N51" s="55">
        <f>O51/T50</f>
        <v>1</v>
      </c>
      <c r="O51" s="56">
        <v>4212000</v>
      </c>
      <c r="P51" s="54" t="s">
        <v>56</v>
      </c>
      <c r="Q51" s="157"/>
      <c r="R51" s="157"/>
      <c r="S51" s="162"/>
      <c r="T51" s="114"/>
      <c r="U51" s="162"/>
      <c r="V51" s="165"/>
    </row>
    <row r="52" spans="1:22" ht="31.5" customHeight="1" thickBot="1">
      <c r="A52" s="141"/>
      <c r="B52" s="150"/>
      <c r="C52" s="304"/>
      <c r="D52" s="134"/>
      <c r="E52" s="134"/>
      <c r="F52" s="299"/>
      <c r="G52" s="217"/>
      <c r="H52" s="117"/>
      <c r="I52" s="194"/>
      <c r="J52" s="125"/>
      <c r="K52" s="71">
        <f>L52/T50</f>
        <v>0</v>
      </c>
      <c r="L52" s="56"/>
      <c r="M52" s="54" t="s">
        <v>59</v>
      </c>
      <c r="N52" s="55">
        <f>O52/T50</f>
        <v>0</v>
      </c>
      <c r="O52" s="56">
        <v>0</v>
      </c>
      <c r="P52" s="54" t="s">
        <v>57</v>
      </c>
      <c r="Q52" s="159"/>
      <c r="R52" s="159"/>
      <c r="S52" s="209"/>
      <c r="T52" s="114"/>
      <c r="U52" s="209"/>
      <c r="V52" s="165"/>
    </row>
    <row r="53" spans="1:22" ht="31.5" customHeight="1">
      <c r="A53" s="118"/>
      <c r="B53" s="145" t="s">
        <v>98</v>
      </c>
      <c r="C53" s="266" t="s">
        <v>167</v>
      </c>
      <c r="D53" s="132"/>
      <c r="E53" s="132"/>
      <c r="F53" s="262"/>
      <c r="G53" s="215" t="s">
        <v>151</v>
      </c>
      <c r="H53" s="45" t="s">
        <v>55</v>
      </c>
      <c r="I53" s="46" t="s">
        <v>54</v>
      </c>
      <c r="J53" s="78" t="s">
        <v>53</v>
      </c>
      <c r="K53" s="48" t="s">
        <v>55</v>
      </c>
      <c r="L53" s="49" t="s">
        <v>54</v>
      </c>
      <c r="M53" s="63" t="s">
        <v>53</v>
      </c>
      <c r="N53" s="80" t="s">
        <v>55</v>
      </c>
      <c r="O53" s="49" t="s">
        <v>54</v>
      </c>
      <c r="P53" s="63" t="s">
        <v>53</v>
      </c>
      <c r="Q53" s="132" t="s">
        <v>107</v>
      </c>
      <c r="R53" s="132" t="s">
        <v>5</v>
      </c>
      <c r="S53" s="210" t="s">
        <v>122</v>
      </c>
      <c r="T53" s="113">
        <v>5230000</v>
      </c>
      <c r="U53" s="198" t="s">
        <v>166</v>
      </c>
      <c r="V53" s="204" t="s">
        <v>84</v>
      </c>
    </row>
    <row r="54" spans="1:22" ht="31.5" customHeight="1">
      <c r="A54" s="119"/>
      <c r="B54" s="141"/>
      <c r="C54" s="267"/>
      <c r="D54" s="133"/>
      <c r="E54" s="133"/>
      <c r="F54" s="263"/>
      <c r="G54" s="216"/>
      <c r="H54" s="116">
        <f>I54/T53</f>
        <v>0</v>
      </c>
      <c r="I54" s="179">
        <f>T53-(L54+L55)</f>
        <v>0</v>
      </c>
      <c r="J54" s="135" t="s">
        <v>60</v>
      </c>
      <c r="K54" s="82">
        <f>L54/T53</f>
        <v>1</v>
      </c>
      <c r="L54" s="56">
        <v>5230000</v>
      </c>
      <c r="M54" s="54" t="s">
        <v>58</v>
      </c>
      <c r="N54" s="55">
        <f>O54/T53</f>
        <v>1</v>
      </c>
      <c r="O54" s="56">
        <v>5230000</v>
      </c>
      <c r="P54" s="54" t="s">
        <v>56</v>
      </c>
      <c r="Q54" s="133"/>
      <c r="R54" s="133"/>
      <c r="S54" s="169"/>
      <c r="T54" s="114"/>
      <c r="U54" s="199"/>
      <c r="V54" s="205"/>
    </row>
    <row r="55" spans="1:22" ht="31.5" customHeight="1" thickBot="1">
      <c r="A55" s="120"/>
      <c r="B55" s="141"/>
      <c r="C55" s="268"/>
      <c r="D55" s="134"/>
      <c r="E55" s="134"/>
      <c r="F55" s="299"/>
      <c r="G55" s="217"/>
      <c r="H55" s="117"/>
      <c r="I55" s="194"/>
      <c r="J55" s="136"/>
      <c r="K55" s="82">
        <f>L55/T53</f>
        <v>0</v>
      </c>
      <c r="L55" s="56">
        <v>0</v>
      </c>
      <c r="M55" s="54" t="s">
        <v>59</v>
      </c>
      <c r="N55" s="55">
        <f>O55/T53</f>
        <v>0</v>
      </c>
      <c r="O55" s="56">
        <v>0</v>
      </c>
      <c r="P55" s="54" t="s">
        <v>57</v>
      </c>
      <c r="Q55" s="134"/>
      <c r="R55" s="134"/>
      <c r="S55" s="211"/>
      <c r="T55" s="114"/>
      <c r="U55" s="200"/>
      <c r="V55" s="205"/>
    </row>
    <row r="56" spans="1:22" ht="31.5" customHeight="1">
      <c r="A56" s="118"/>
      <c r="B56" s="274" t="s">
        <v>126</v>
      </c>
      <c r="C56" s="266" t="s">
        <v>168</v>
      </c>
      <c r="D56" s="132"/>
      <c r="E56" s="132"/>
      <c r="F56" s="262"/>
      <c r="G56" s="118" t="s">
        <v>154</v>
      </c>
      <c r="H56" s="45" t="s">
        <v>55</v>
      </c>
      <c r="I56" s="46" t="s">
        <v>54</v>
      </c>
      <c r="J56" s="47" t="s">
        <v>53</v>
      </c>
      <c r="K56" s="76" t="s">
        <v>55</v>
      </c>
      <c r="L56" s="49" t="s">
        <v>54</v>
      </c>
      <c r="M56" s="63" t="s">
        <v>53</v>
      </c>
      <c r="N56" s="80" t="s">
        <v>55</v>
      </c>
      <c r="O56" s="49" t="s">
        <v>54</v>
      </c>
      <c r="P56" s="63" t="s">
        <v>53</v>
      </c>
      <c r="Q56" s="132" t="s">
        <v>107</v>
      </c>
      <c r="R56" s="132" t="s">
        <v>5</v>
      </c>
      <c r="S56" s="210" t="s">
        <v>124</v>
      </c>
      <c r="T56" s="113">
        <v>1280000</v>
      </c>
      <c r="U56" s="198" t="s">
        <v>123</v>
      </c>
      <c r="V56" s="204" t="s">
        <v>84</v>
      </c>
    </row>
    <row r="57" spans="1:22" ht="31.5" customHeight="1">
      <c r="A57" s="119"/>
      <c r="B57" s="275"/>
      <c r="C57" s="267"/>
      <c r="D57" s="133"/>
      <c r="E57" s="133"/>
      <c r="F57" s="263"/>
      <c r="G57" s="119"/>
      <c r="H57" s="116">
        <f>I57/T56</f>
        <v>0</v>
      </c>
      <c r="I57" s="179">
        <f>T56-(L57+L58)</f>
        <v>0</v>
      </c>
      <c r="J57" s="135" t="s">
        <v>60</v>
      </c>
      <c r="K57" s="82">
        <f>L57/T56</f>
        <v>1</v>
      </c>
      <c r="L57" s="56">
        <v>1280000</v>
      </c>
      <c r="M57" s="54" t="s">
        <v>58</v>
      </c>
      <c r="N57" s="55">
        <f>O57/T56</f>
        <v>1</v>
      </c>
      <c r="O57" s="56">
        <v>1280000</v>
      </c>
      <c r="P57" s="54" t="s">
        <v>56</v>
      </c>
      <c r="Q57" s="133"/>
      <c r="R57" s="133"/>
      <c r="S57" s="169"/>
      <c r="T57" s="114"/>
      <c r="U57" s="199"/>
      <c r="V57" s="205"/>
    </row>
    <row r="58" spans="1:22" ht="31.5" customHeight="1" thickBot="1">
      <c r="A58" s="120"/>
      <c r="B58" s="276"/>
      <c r="C58" s="268"/>
      <c r="D58" s="134"/>
      <c r="E58" s="134"/>
      <c r="F58" s="299"/>
      <c r="G58" s="120"/>
      <c r="H58" s="117"/>
      <c r="I58" s="194"/>
      <c r="J58" s="136"/>
      <c r="K58" s="82">
        <f>L58/T56</f>
        <v>0</v>
      </c>
      <c r="L58" s="56">
        <v>0</v>
      </c>
      <c r="M58" s="54" t="s">
        <v>59</v>
      </c>
      <c r="N58" s="55">
        <f>O58/T56</f>
        <v>0</v>
      </c>
      <c r="O58" s="56">
        <v>0</v>
      </c>
      <c r="P58" s="54" t="s">
        <v>57</v>
      </c>
      <c r="Q58" s="134"/>
      <c r="R58" s="134"/>
      <c r="S58" s="211"/>
      <c r="T58" s="114"/>
      <c r="U58" s="200"/>
      <c r="V58" s="205"/>
    </row>
    <row r="59" spans="1:22" ht="31.5" customHeight="1">
      <c r="A59" s="145" t="s">
        <v>88</v>
      </c>
      <c r="B59" s="149" t="s">
        <v>126</v>
      </c>
      <c r="C59" s="183" t="s">
        <v>171</v>
      </c>
      <c r="D59" s="132"/>
      <c r="E59" s="132"/>
      <c r="F59" s="262"/>
      <c r="G59" s="118" t="s">
        <v>156</v>
      </c>
      <c r="H59" s="75" t="s">
        <v>55</v>
      </c>
      <c r="I59" s="68" t="s">
        <v>54</v>
      </c>
      <c r="J59" s="78" t="s">
        <v>53</v>
      </c>
      <c r="K59" s="76" t="s">
        <v>55</v>
      </c>
      <c r="L59" s="69" t="s">
        <v>54</v>
      </c>
      <c r="M59" s="66" t="s">
        <v>53</v>
      </c>
      <c r="N59" s="76" t="s">
        <v>55</v>
      </c>
      <c r="O59" s="69" t="s">
        <v>54</v>
      </c>
      <c r="P59" s="66" t="s">
        <v>53</v>
      </c>
      <c r="Q59" s="156" t="s">
        <v>108</v>
      </c>
      <c r="R59" s="156" t="s">
        <v>5</v>
      </c>
      <c r="S59" s="163" t="s">
        <v>109</v>
      </c>
      <c r="T59" s="113">
        <v>3000000</v>
      </c>
      <c r="U59" s="163" t="s">
        <v>86</v>
      </c>
      <c r="V59" s="139" t="s">
        <v>85</v>
      </c>
    </row>
    <row r="60" spans="1:22" ht="31.5" customHeight="1">
      <c r="A60" s="141"/>
      <c r="B60" s="143"/>
      <c r="C60" s="178"/>
      <c r="D60" s="133"/>
      <c r="E60" s="133"/>
      <c r="F60" s="263"/>
      <c r="G60" s="119"/>
      <c r="H60" s="116">
        <f>I60/T59</f>
        <v>0</v>
      </c>
      <c r="I60" s="179">
        <f>T59-(L60+L61)</f>
        <v>0</v>
      </c>
      <c r="J60" s="135" t="s">
        <v>60</v>
      </c>
      <c r="K60" s="82">
        <f>L60/T59</f>
        <v>1</v>
      </c>
      <c r="L60" s="56">
        <v>3000000</v>
      </c>
      <c r="M60" s="54" t="s">
        <v>58</v>
      </c>
      <c r="N60" s="55">
        <f>O60/T59</f>
        <v>1</v>
      </c>
      <c r="O60" s="56">
        <v>3000000</v>
      </c>
      <c r="P60" s="54" t="s">
        <v>56</v>
      </c>
      <c r="Q60" s="157"/>
      <c r="R60" s="157"/>
      <c r="S60" s="137"/>
      <c r="T60" s="114"/>
      <c r="U60" s="137"/>
      <c r="V60" s="139"/>
    </row>
    <row r="61" spans="1:22" ht="31.5" customHeight="1" thickBot="1">
      <c r="A61" s="141"/>
      <c r="B61" s="150"/>
      <c r="C61" s="178"/>
      <c r="D61" s="134"/>
      <c r="E61" s="134"/>
      <c r="F61" s="299"/>
      <c r="G61" s="120"/>
      <c r="H61" s="117"/>
      <c r="I61" s="194"/>
      <c r="J61" s="136"/>
      <c r="K61" s="82">
        <f>L61/T59</f>
        <v>0</v>
      </c>
      <c r="L61" s="56">
        <v>0</v>
      </c>
      <c r="M61" s="54" t="s">
        <v>59</v>
      </c>
      <c r="N61" s="55">
        <f>O61/T59</f>
        <v>0</v>
      </c>
      <c r="O61" s="56">
        <v>0</v>
      </c>
      <c r="P61" s="54" t="s">
        <v>57</v>
      </c>
      <c r="Q61" s="159"/>
      <c r="R61" s="159"/>
      <c r="S61" s="137"/>
      <c r="T61" s="114"/>
      <c r="U61" s="137"/>
      <c r="V61" s="139"/>
    </row>
    <row r="62" spans="1:22" ht="31.5" customHeight="1">
      <c r="A62" s="141" t="s">
        <v>88</v>
      </c>
      <c r="B62" s="153" t="s">
        <v>126</v>
      </c>
      <c r="C62" s="178" t="s">
        <v>169</v>
      </c>
      <c r="D62" s="132"/>
      <c r="E62" s="132"/>
      <c r="F62" s="262"/>
      <c r="G62" s="118" t="s">
        <v>156</v>
      </c>
      <c r="H62" s="75" t="s">
        <v>55</v>
      </c>
      <c r="I62" s="68" t="s">
        <v>54</v>
      </c>
      <c r="J62" s="78" t="s">
        <v>53</v>
      </c>
      <c r="K62" s="76" t="s">
        <v>55</v>
      </c>
      <c r="L62" s="60" t="s">
        <v>54</v>
      </c>
      <c r="M62" s="54" t="s">
        <v>53</v>
      </c>
      <c r="N62" s="76" t="s">
        <v>55</v>
      </c>
      <c r="O62" s="60" t="s">
        <v>54</v>
      </c>
      <c r="P62" s="54" t="s">
        <v>53</v>
      </c>
      <c r="Q62" s="156" t="s">
        <v>87</v>
      </c>
      <c r="R62" s="156" t="s">
        <v>87</v>
      </c>
      <c r="S62" s="160" t="s">
        <v>121</v>
      </c>
      <c r="T62" s="113">
        <v>1240000</v>
      </c>
      <c r="U62" s="137" t="s">
        <v>89</v>
      </c>
      <c r="V62" s="139" t="s">
        <v>85</v>
      </c>
    </row>
    <row r="63" spans="1:22" ht="31.5" customHeight="1">
      <c r="A63" s="141"/>
      <c r="B63" s="133"/>
      <c r="C63" s="178"/>
      <c r="D63" s="133"/>
      <c r="E63" s="133"/>
      <c r="F63" s="263"/>
      <c r="G63" s="119"/>
      <c r="H63" s="116">
        <f>I63/T62</f>
        <v>0</v>
      </c>
      <c r="I63" s="179">
        <f>T62-(L63+L64)</f>
        <v>0</v>
      </c>
      <c r="J63" s="135" t="s">
        <v>60</v>
      </c>
      <c r="K63" s="82">
        <f>L63/T62</f>
        <v>1</v>
      </c>
      <c r="L63" s="56">
        <v>1240000</v>
      </c>
      <c r="M63" s="54" t="s">
        <v>58</v>
      </c>
      <c r="N63" s="55">
        <f>O63/T62</f>
        <v>1</v>
      </c>
      <c r="O63" s="56">
        <v>1240000</v>
      </c>
      <c r="P63" s="54" t="s">
        <v>56</v>
      </c>
      <c r="Q63" s="157"/>
      <c r="R63" s="157"/>
      <c r="S63" s="160"/>
      <c r="T63" s="114"/>
      <c r="U63" s="137"/>
      <c r="V63" s="139"/>
    </row>
    <row r="64" spans="1:22" ht="31.5" customHeight="1" thickBot="1">
      <c r="A64" s="141"/>
      <c r="B64" s="145"/>
      <c r="C64" s="181"/>
      <c r="D64" s="145"/>
      <c r="E64" s="145"/>
      <c r="F64" s="264"/>
      <c r="G64" s="120"/>
      <c r="H64" s="117"/>
      <c r="I64" s="194"/>
      <c r="J64" s="140"/>
      <c r="K64" s="82">
        <f>L64/T62</f>
        <v>0</v>
      </c>
      <c r="L64" s="56">
        <v>0</v>
      </c>
      <c r="M64" s="65" t="s">
        <v>59</v>
      </c>
      <c r="N64" s="55">
        <f>O64/T62</f>
        <v>0</v>
      </c>
      <c r="O64" s="56">
        <v>0</v>
      </c>
      <c r="P64" s="65" t="s">
        <v>57</v>
      </c>
      <c r="Q64" s="159"/>
      <c r="R64" s="159"/>
      <c r="S64" s="161"/>
      <c r="T64" s="114"/>
      <c r="U64" s="138"/>
      <c r="V64" s="139"/>
    </row>
    <row r="65" spans="1:22" ht="31.5" customHeight="1">
      <c r="A65" s="141" t="s">
        <v>88</v>
      </c>
      <c r="B65" s="149" t="s">
        <v>126</v>
      </c>
      <c r="C65" s="178" t="s">
        <v>170</v>
      </c>
      <c r="D65" s="153"/>
      <c r="E65" s="153"/>
      <c r="F65" s="195"/>
      <c r="G65" s="118" t="s">
        <v>156</v>
      </c>
      <c r="H65" s="59" t="s">
        <v>55</v>
      </c>
      <c r="I65" s="59" t="s">
        <v>54</v>
      </c>
      <c r="J65" s="54" t="s">
        <v>53</v>
      </c>
      <c r="K65" s="59" t="s">
        <v>55</v>
      </c>
      <c r="L65" s="60" t="s">
        <v>54</v>
      </c>
      <c r="M65" s="54" t="s">
        <v>53</v>
      </c>
      <c r="N65" s="59" t="s">
        <v>55</v>
      </c>
      <c r="O65" s="60" t="s">
        <v>54</v>
      </c>
      <c r="P65" s="54" t="s">
        <v>53</v>
      </c>
      <c r="Q65" s="156" t="s">
        <v>87</v>
      </c>
      <c r="R65" s="156" t="s">
        <v>87</v>
      </c>
      <c r="S65" s="160" t="s">
        <v>120</v>
      </c>
      <c r="T65" s="113">
        <v>500000</v>
      </c>
      <c r="U65" s="137" t="s">
        <v>119</v>
      </c>
      <c r="V65" s="139" t="s">
        <v>85</v>
      </c>
    </row>
    <row r="66" spans="1:22" ht="31.5" customHeight="1">
      <c r="A66" s="141"/>
      <c r="B66" s="143"/>
      <c r="C66" s="178"/>
      <c r="D66" s="133"/>
      <c r="E66" s="133"/>
      <c r="F66" s="196"/>
      <c r="G66" s="119"/>
      <c r="H66" s="116">
        <f>I66/T65</f>
        <v>0</v>
      </c>
      <c r="I66" s="179">
        <f>T65-(L66+L67)</f>
        <v>0</v>
      </c>
      <c r="J66" s="135" t="s">
        <v>60</v>
      </c>
      <c r="K66" s="82">
        <f>L66/T65</f>
        <v>1</v>
      </c>
      <c r="L66" s="56">
        <v>500000</v>
      </c>
      <c r="M66" s="54" t="s">
        <v>58</v>
      </c>
      <c r="N66" s="55">
        <f>O66/T65</f>
        <v>1</v>
      </c>
      <c r="O66" s="56">
        <v>500000</v>
      </c>
      <c r="P66" s="54" t="s">
        <v>56</v>
      </c>
      <c r="Q66" s="157"/>
      <c r="R66" s="157"/>
      <c r="S66" s="160"/>
      <c r="T66" s="114"/>
      <c r="U66" s="137"/>
      <c r="V66" s="139"/>
    </row>
    <row r="67" spans="1:22" ht="31.5" customHeight="1" thickBot="1">
      <c r="A67" s="153"/>
      <c r="B67" s="150"/>
      <c r="C67" s="181"/>
      <c r="D67" s="145"/>
      <c r="E67" s="145"/>
      <c r="F67" s="197"/>
      <c r="G67" s="120"/>
      <c r="H67" s="117"/>
      <c r="I67" s="194"/>
      <c r="J67" s="140"/>
      <c r="K67" s="82">
        <f>L67/T65</f>
        <v>0</v>
      </c>
      <c r="L67" s="56">
        <v>0</v>
      </c>
      <c r="M67" s="65" t="s">
        <v>59</v>
      </c>
      <c r="N67" s="55">
        <f>O67/T65</f>
        <v>0</v>
      </c>
      <c r="O67" s="56">
        <v>0</v>
      </c>
      <c r="P67" s="65" t="s">
        <v>57</v>
      </c>
      <c r="Q67" s="158"/>
      <c r="R67" s="158"/>
      <c r="S67" s="161"/>
      <c r="T67" s="114"/>
      <c r="U67" s="138"/>
      <c r="V67" s="139"/>
    </row>
    <row r="68" spans="1:22" ht="31.5" customHeight="1" thickBot="1">
      <c r="A68" s="203" t="s">
        <v>90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79"/>
    </row>
    <row r="69" spans="1:22" ht="31.5" customHeight="1">
      <c r="A69" s="153"/>
      <c r="B69" s="149" t="s">
        <v>92</v>
      </c>
      <c r="C69" s="178" t="s">
        <v>172</v>
      </c>
      <c r="D69" s="153"/>
      <c r="E69" s="175"/>
      <c r="F69" s="153"/>
      <c r="G69" s="132" t="s">
        <v>129</v>
      </c>
      <c r="H69" s="59" t="s">
        <v>55</v>
      </c>
      <c r="I69" s="59" t="s">
        <v>54</v>
      </c>
      <c r="J69" s="54" t="s">
        <v>53</v>
      </c>
      <c r="K69" s="59" t="s">
        <v>55</v>
      </c>
      <c r="L69" s="60" t="s">
        <v>54</v>
      </c>
      <c r="M69" s="54" t="s">
        <v>53</v>
      </c>
      <c r="N69" s="59" t="s">
        <v>55</v>
      </c>
      <c r="O69" s="60" t="s">
        <v>54</v>
      </c>
      <c r="P69" s="54" t="s">
        <v>53</v>
      </c>
      <c r="Q69" s="141" t="s">
        <v>72</v>
      </c>
      <c r="R69" s="141" t="s">
        <v>5</v>
      </c>
      <c r="S69" s="137" t="s">
        <v>110</v>
      </c>
      <c r="T69" s="113">
        <v>1200000</v>
      </c>
      <c r="U69" s="137" t="s">
        <v>91</v>
      </c>
      <c r="V69" s="139" t="s">
        <v>71</v>
      </c>
    </row>
    <row r="70" spans="1:22" ht="31.5" customHeight="1">
      <c r="A70" s="133"/>
      <c r="B70" s="143"/>
      <c r="C70" s="178"/>
      <c r="D70" s="133"/>
      <c r="E70" s="176"/>
      <c r="F70" s="133"/>
      <c r="G70" s="133"/>
      <c r="H70" s="116">
        <f>I70/T69</f>
        <v>0</v>
      </c>
      <c r="I70" s="179">
        <f>T69-(L70+L71)</f>
        <v>0</v>
      </c>
      <c r="J70" s="125" t="s">
        <v>60</v>
      </c>
      <c r="K70" s="82">
        <f>L70/T69</f>
        <v>0</v>
      </c>
      <c r="L70" s="56">
        <v>0</v>
      </c>
      <c r="M70" s="54" t="s">
        <v>58</v>
      </c>
      <c r="N70" s="55">
        <f>O70/T69</f>
        <v>0</v>
      </c>
      <c r="O70" s="56">
        <v>0</v>
      </c>
      <c r="P70" s="54" t="s">
        <v>56</v>
      </c>
      <c r="Q70" s="141"/>
      <c r="R70" s="141"/>
      <c r="S70" s="137"/>
      <c r="T70" s="114"/>
      <c r="U70" s="137"/>
      <c r="V70" s="139"/>
    </row>
    <row r="71" spans="1:22" ht="31.5" customHeight="1" thickBot="1">
      <c r="A71" s="145"/>
      <c r="B71" s="150"/>
      <c r="C71" s="178"/>
      <c r="D71" s="145"/>
      <c r="E71" s="177"/>
      <c r="F71" s="145"/>
      <c r="G71" s="134"/>
      <c r="H71" s="174"/>
      <c r="I71" s="180"/>
      <c r="J71" s="125"/>
      <c r="K71" s="82">
        <f>L71/T69</f>
        <v>1</v>
      </c>
      <c r="L71" s="56">
        <v>1200000</v>
      </c>
      <c r="M71" s="54" t="s">
        <v>59</v>
      </c>
      <c r="N71" s="55">
        <f>O71/T69</f>
        <v>1</v>
      </c>
      <c r="O71" s="56">
        <v>1200000</v>
      </c>
      <c r="P71" s="54" t="s">
        <v>57</v>
      </c>
      <c r="Q71" s="141"/>
      <c r="R71" s="141"/>
      <c r="S71" s="137"/>
      <c r="T71" s="114"/>
      <c r="U71" s="137"/>
      <c r="V71" s="139"/>
    </row>
    <row r="72" spans="1:22" ht="31.5" customHeight="1">
      <c r="A72" s="153"/>
      <c r="B72" s="149" t="s">
        <v>70</v>
      </c>
      <c r="C72" s="178" t="s">
        <v>173</v>
      </c>
      <c r="D72" s="153"/>
      <c r="E72" s="175"/>
      <c r="F72" s="153"/>
      <c r="G72" s="132" t="s">
        <v>129</v>
      </c>
      <c r="H72" s="59" t="s">
        <v>55</v>
      </c>
      <c r="I72" s="59" t="s">
        <v>54</v>
      </c>
      <c r="J72" s="54" t="s">
        <v>53</v>
      </c>
      <c r="K72" s="59" t="s">
        <v>55</v>
      </c>
      <c r="L72" s="60" t="s">
        <v>54</v>
      </c>
      <c r="M72" s="54" t="s">
        <v>53</v>
      </c>
      <c r="N72" s="59" t="s">
        <v>55</v>
      </c>
      <c r="O72" s="60" t="s">
        <v>54</v>
      </c>
      <c r="P72" s="54" t="s">
        <v>53</v>
      </c>
      <c r="Q72" s="156" t="s">
        <v>116</v>
      </c>
      <c r="R72" s="156" t="s">
        <v>116</v>
      </c>
      <c r="S72" s="160" t="s">
        <v>115</v>
      </c>
      <c r="T72" s="113">
        <v>800000</v>
      </c>
      <c r="U72" s="137" t="s">
        <v>94</v>
      </c>
      <c r="V72" s="139" t="s">
        <v>93</v>
      </c>
    </row>
    <row r="73" spans="1:22" ht="31.5" customHeight="1">
      <c r="A73" s="133"/>
      <c r="B73" s="143"/>
      <c r="C73" s="178"/>
      <c r="D73" s="133"/>
      <c r="E73" s="176"/>
      <c r="F73" s="133"/>
      <c r="G73" s="133"/>
      <c r="H73" s="116">
        <f>I73/T72</f>
        <v>0</v>
      </c>
      <c r="I73" s="179">
        <f>T72-(L73+L74)</f>
        <v>0</v>
      </c>
      <c r="J73" s="125" t="s">
        <v>60</v>
      </c>
      <c r="K73" s="82">
        <f>L73/T72</f>
        <v>0</v>
      </c>
      <c r="L73" s="56">
        <v>0</v>
      </c>
      <c r="M73" s="54" t="s">
        <v>58</v>
      </c>
      <c r="N73" s="55">
        <f>O73/T72</f>
        <v>0</v>
      </c>
      <c r="O73" s="56">
        <v>0</v>
      </c>
      <c r="P73" s="54" t="s">
        <v>56</v>
      </c>
      <c r="Q73" s="157"/>
      <c r="R73" s="157"/>
      <c r="S73" s="160"/>
      <c r="T73" s="114"/>
      <c r="U73" s="137"/>
      <c r="V73" s="139"/>
    </row>
    <row r="74" spans="1:22" ht="31.5" customHeight="1" thickBot="1">
      <c r="A74" s="145"/>
      <c r="B74" s="150"/>
      <c r="C74" s="178"/>
      <c r="D74" s="145"/>
      <c r="E74" s="177"/>
      <c r="F74" s="145"/>
      <c r="G74" s="134"/>
      <c r="H74" s="174"/>
      <c r="I74" s="180"/>
      <c r="J74" s="125"/>
      <c r="K74" s="82">
        <f>L74/T72</f>
        <v>1</v>
      </c>
      <c r="L74" s="56">
        <v>800000</v>
      </c>
      <c r="M74" s="54" t="s">
        <v>59</v>
      </c>
      <c r="N74" s="55">
        <f>O74/T72</f>
        <v>1</v>
      </c>
      <c r="O74" s="56">
        <v>800000</v>
      </c>
      <c r="P74" s="54" t="s">
        <v>57</v>
      </c>
      <c r="Q74" s="159"/>
      <c r="R74" s="159"/>
      <c r="S74" s="161"/>
      <c r="T74" s="114"/>
      <c r="U74" s="137"/>
      <c r="V74" s="139"/>
    </row>
    <row r="75" spans="1:22" ht="31.5" customHeight="1">
      <c r="A75" s="153"/>
      <c r="B75" s="149" t="s">
        <v>70</v>
      </c>
      <c r="C75" s="181" t="s">
        <v>174</v>
      </c>
      <c r="D75" s="153"/>
      <c r="E75" s="175"/>
      <c r="F75" s="153"/>
      <c r="G75" s="153" t="s">
        <v>129</v>
      </c>
      <c r="H75" s="59" t="s">
        <v>55</v>
      </c>
      <c r="I75" s="59" t="s">
        <v>54</v>
      </c>
      <c r="J75" s="54" t="s">
        <v>53</v>
      </c>
      <c r="K75" s="59" t="s">
        <v>55</v>
      </c>
      <c r="L75" s="60" t="s">
        <v>54</v>
      </c>
      <c r="M75" s="54" t="s">
        <v>53</v>
      </c>
      <c r="N75" s="59" t="s">
        <v>55</v>
      </c>
      <c r="O75" s="60" t="s">
        <v>54</v>
      </c>
      <c r="P75" s="54" t="s">
        <v>53</v>
      </c>
      <c r="Q75" s="153" t="s">
        <v>116</v>
      </c>
      <c r="R75" s="156" t="s">
        <v>140</v>
      </c>
      <c r="S75" s="171" t="s">
        <v>152</v>
      </c>
      <c r="T75" s="113">
        <v>1500000</v>
      </c>
      <c r="U75" s="138" t="s">
        <v>95</v>
      </c>
      <c r="V75" s="164" t="s">
        <v>93</v>
      </c>
    </row>
    <row r="76" spans="1:22" ht="31.5" customHeight="1">
      <c r="A76" s="133"/>
      <c r="B76" s="143"/>
      <c r="C76" s="182"/>
      <c r="D76" s="133"/>
      <c r="E76" s="176"/>
      <c r="F76" s="133"/>
      <c r="G76" s="133"/>
      <c r="H76" s="116">
        <f>I76/T75</f>
        <v>0</v>
      </c>
      <c r="I76" s="190">
        <f>T75-(L76+L79)</f>
        <v>0</v>
      </c>
      <c r="J76" s="154" t="s">
        <v>60</v>
      </c>
      <c r="K76" s="116">
        <f>L76/T75</f>
        <v>0.6191333333333333</v>
      </c>
      <c r="L76" s="184">
        <f>SUM(O76,O79)</f>
        <v>928700</v>
      </c>
      <c r="M76" s="54" t="s">
        <v>58</v>
      </c>
      <c r="N76" s="55">
        <f>O76/T75</f>
        <v>0</v>
      </c>
      <c r="O76" s="56">
        <v>0</v>
      </c>
      <c r="P76" s="54" t="s">
        <v>56</v>
      </c>
      <c r="Q76" s="133"/>
      <c r="R76" s="157"/>
      <c r="S76" s="172"/>
      <c r="T76" s="114"/>
      <c r="U76" s="162"/>
      <c r="V76" s="165"/>
    </row>
    <row r="77" spans="1:22" ht="31.5" customHeight="1" thickBot="1">
      <c r="A77" s="133"/>
      <c r="B77" s="143"/>
      <c r="C77" s="182"/>
      <c r="D77" s="133"/>
      <c r="E77" s="176"/>
      <c r="F77" s="133"/>
      <c r="G77" s="133"/>
      <c r="H77" s="193"/>
      <c r="I77" s="191"/>
      <c r="J77" s="189"/>
      <c r="K77" s="174"/>
      <c r="L77" s="185"/>
      <c r="M77" s="54" t="s">
        <v>59</v>
      </c>
      <c r="N77" s="55">
        <f>O77/T75</f>
        <v>0.3808666666666667</v>
      </c>
      <c r="O77" s="56">
        <v>571300</v>
      </c>
      <c r="P77" s="54" t="s">
        <v>57</v>
      </c>
      <c r="Q77" s="133"/>
      <c r="R77" s="159"/>
      <c r="S77" s="172"/>
      <c r="T77" s="114"/>
      <c r="U77" s="162"/>
      <c r="V77" s="165"/>
    </row>
    <row r="78" spans="1:22" ht="31.5" customHeight="1">
      <c r="A78" s="133"/>
      <c r="B78" s="143"/>
      <c r="C78" s="182"/>
      <c r="D78" s="133"/>
      <c r="E78" s="176"/>
      <c r="F78" s="133"/>
      <c r="G78" s="133"/>
      <c r="H78" s="193"/>
      <c r="I78" s="191"/>
      <c r="J78" s="189"/>
      <c r="K78" s="59" t="s">
        <v>55</v>
      </c>
      <c r="L78" s="60" t="s">
        <v>54</v>
      </c>
      <c r="M78" s="54" t="s">
        <v>53</v>
      </c>
      <c r="N78" s="59" t="s">
        <v>55</v>
      </c>
      <c r="O78" s="60" t="s">
        <v>54</v>
      </c>
      <c r="P78" s="54" t="s">
        <v>53</v>
      </c>
      <c r="Q78" s="133"/>
      <c r="R78" s="156" t="s">
        <v>141</v>
      </c>
      <c r="S78" s="172"/>
      <c r="T78" s="114"/>
      <c r="U78" s="162"/>
      <c r="V78" s="165"/>
    </row>
    <row r="79" spans="1:22" ht="31.5" customHeight="1">
      <c r="A79" s="133"/>
      <c r="B79" s="143"/>
      <c r="C79" s="182"/>
      <c r="D79" s="133"/>
      <c r="E79" s="176"/>
      <c r="F79" s="133"/>
      <c r="G79" s="133"/>
      <c r="H79" s="193"/>
      <c r="I79" s="191"/>
      <c r="J79" s="189"/>
      <c r="K79" s="116">
        <f>L79/T75</f>
        <v>0.3808666666666667</v>
      </c>
      <c r="L79" s="184">
        <f>SUM(O77,O80)</f>
        <v>571300</v>
      </c>
      <c r="M79" s="54" t="s">
        <v>58</v>
      </c>
      <c r="N79" s="55">
        <f>O79/T75</f>
        <v>0.6191333333333333</v>
      </c>
      <c r="O79" s="56">
        <v>928700</v>
      </c>
      <c r="P79" s="54" t="s">
        <v>56</v>
      </c>
      <c r="Q79" s="133"/>
      <c r="R79" s="157"/>
      <c r="S79" s="172"/>
      <c r="T79" s="114"/>
      <c r="U79" s="162"/>
      <c r="V79" s="165"/>
    </row>
    <row r="80" spans="1:22" ht="31.5" customHeight="1" thickBot="1">
      <c r="A80" s="145"/>
      <c r="B80" s="150"/>
      <c r="C80" s="183"/>
      <c r="D80" s="145"/>
      <c r="E80" s="177"/>
      <c r="F80" s="145"/>
      <c r="G80" s="145"/>
      <c r="H80" s="174"/>
      <c r="I80" s="192"/>
      <c r="J80" s="166"/>
      <c r="K80" s="174"/>
      <c r="L80" s="185"/>
      <c r="M80" s="54" t="s">
        <v>59</v>
      </c>
      <c r="N80" s="55">
        <f>O80/T75</f>
        <v>0</v>
      </c>
      <c r="O80" s="56">
        <v>0</v>
      </c>
      <c r="P80" s="54" t="s">
        <v>57</v>
      </c>
      <c r="Q80" s="145"/>
      <c r="R80" s="159"/>
      <c r="S80" s="173"/>
      <c r="T80" s="115"/>
      <c r="U80" s="163"/>
      <c r="V80" s="167"/>
    </row>
    <row r="81" spans="1:22" ht="31.5" customHeight="1">
      <c r="A81" s="153"/>
      <c r="B81" s="149" t="s">
        <v>70</v>
      </c>
      <c r="C81" s="181" t="s">
        <v>175</v>
      </c>
      <c r="D81" s="175"/>
      <c r="E81" s="153"/>
      <c r="F81" s="153"/>
      <c r="G81" s="153" t="s">
        <v>154</v>
      </c>
      <c r="H81" s="59" t="s">
        <v>55</v>
      </c>
      <c r="I81" s="59" t="s">
        <v>54</v>
      </c>
      <c r="J81" s="54" t="s">
        <v>53</v>
      </c>
      <c r="K81" s="59" t="s">
        <v>55</v>
      </c>
      <c r="L81" s="60" t="s">
        <v>54</v>
      </c>
      <c r="M81" s="54" t="s">
        <v>53</v>
      </c>
      <c r="N81" s="59" t="s">
        <v>55</v>
      </c>
      <c r="O81" s="60" t="s">
        <v>54</v>
      </c>
      <c r="P81" s="54" t="s">
        <v>53</v>
      </c>
      <c r="Q81" s="141" t="s">
        <v>72</v>
      </c>
      <c r="R81" s="156" t="s">
        <v>5</v>
      </c>
      <c r="S81" s="161" t="s">
        <v>142</v>
      </c>
      <c r="T81" s="113">
        <v>2500000</v>
      </c>
      <c r="U81" s="138" t="s">
        <v>96</v>
      </c>
      <c r="V81" s="139" t="s">
        <v>73</v>
      </c>
    </row>
    <row r="82" spans="1:22" ht="31.5" customHeight="1">
      <c r="A82" s="133"/>
      <c r="B82" s="143"/>
      <c r="C82" s="182"/>
      <c r="D82" s="176"/>
      <c r="E82" s="133"/>
      <c r="F82" s="133"/>
      <c r="G82" s="133"/>
      <c r="H82" s="116">
        <f>I82/T81</f>
        <v>0</v>
      </c>
      <c r="I82" s="179">
        <f>T81-(L82+L83)</f>
        <v>0</v>
      </c>
      <c r="J82" s="125" t="s">
        <v>60</v>
      </c>
      <c r="K82" s="82">
        <f>L82/T81</f>
        <v>0</v>
      </c>
      <c r="L82" s="56">
        <v>0</v>
      </c>
      <c r="M82" s="54" t="s">
        <v>58</v>
      </c>
      <c r="N82" s="55">
        <f>O82/T81</f>
        <v>0</v>
      </c>
      <c r="O82" s="56">
        <v>0</v>
      </c>
      <c r="P82" s="54" t="s">
        <v>56</v>
      </c>
      <c r="Q82" s="141"/>
      <c r="R82" s="157"/>
      <c r="S82" s="169"/>
      <c r="T82" s="114"/>
      <c r="U82" s="162"/>
      <c r="V82" s="139"/>
    </row>
    <row r="83" spans="1:23" ht="31.5" customHeight="1">
      <c r="A83" s="145"/>
      <c r="B83" s="150"/>
      <c r="C83" s="182"/>
      <c r="D83" s="177"/>
      <c r="E83" s="145"/>
      <c r="F83" s="145"/>
      <c r="G83" s="145"/>
      <c r="H83" s="174"/>
      <c r="I83" s="180"/>
      <c r="J83" s="125"/>
      <c r="K83" s="82">
        <f>L83/T81</f>
        <v>1</v>
      </c>
      <c r="L83" s="56">
        <v>2500000</v>
      </c>
      <c r="M83" s="54" t="s">
        <v>59</v>
      </c>
      <c r="N83" s="55">
        <f>O83/T81</f>
        <v>1</v>
      </c>
      <c r="O83" s="56">
        <v>2500000</v>
      </c>
      <c r="P83" s="54" t="s">
        <v>57</v>
      </c>
      <c r="Q83" s="141"/>
      <c r="R83" s="158"/>
      <c r="S83" s="169"/>
      <c r="T83" s="114"/>
      <c r="U83" s="162"/>
      <c r="V83" s="139"/>
      <c r="W83" s="83"/>
    </row>
    <row r="84" spans="1:22" ht="31.5" customHeight="1">
      <c r="A84" s="141"/>
      <c r="B84" s="149" t="s">
        <v>70</v>
      </c>
      <c r="C84" s="178" t="s">
        <v>176</v>
      </c>
      <c r="D84" s="153"/>
      <c r="E84" s="153"/>
      <c r="F84" s="175"/>
      <c r="G84" s="153" t="s">
        <v>129</v>
      </c>
      <c r="H84" s="59" t="s">
        <v>55</v>
      </c>
      <c r="I84" s="59" t="s">
        <v>54</v>
      </c>
      <c r="J84" s="54" t="s">
        <v>53</v>
      </c>
      <c r="K84" s="59" t="s">
        <v>55</v>
      </c>
      <c r="L84" s="60" t="s">
        <v>54</v>
      </c>
      <c r="M84" s="54" t="s">
        <v>53</v>
      </c>
      <c r="N84" s="59" t="s">
        <v>55</v>
      </c>
      <c r="O84" s="60" t="s">
        <v>54</v>
      </c>
      <c r="P84" s="54" t="s">
        <v>53</v>
      </c>
      <c r="Q84" s="141" t="s">
        <v>143</v>
      </c>
      <c r="R84" s="141" t="s">
        <v>143</v>
      </c>
      <c r="S84" s="161" t="s">
        <v>142</v>
      </c>
      <c r="T84" s="113">
        <v>650000</v>
      </c>
      <c r="U84" s="137" t="s">
        <v>118</v>
      </c>
      <c r="V84" s="164" t="s">
        <v>97</v>
      </c>
    </row>
    <row r="85" spans="1:22" ht="31.5" customHeight="1">
      <c r="A85" s="141"/>
      <c r="B85" s="143"/>
      <c r="C85" s="178"/>
      <c r="D85" s="133"/>
      <c r="E85" s="133"/>
      <c r="F85" s="176"/>
      <c r="G85" s="133"/>
      <c r="H85" s="116">
        <f>I85/T84</f>
        <v>0</v>
      </c>
      <c r="I85" s="179">
        <f>T84-(L85+L86)</f>
        <v>0</v>
      </c>
      <c r="J85" s="125" t="s">
        <v>60</v>
      </c>
      <c r="K85" s="82">
        <f>L85/T84</f>
        <v>0</v>
      </c>
      <c r="L85" s="56">
        <f>SUM(O85)</f>
        <v>0</v>
      </c>
      <c r="M85" s="54" t="s">
        <v>58</v>
      </c>
      <c r="N85" s="55">
        <f>O85/T84</f>
        <v>0</v>
      </c>
      <c r="O85" s="56">
        <v>0</v>
      </c>
      <c r="P85" s="54" t="s">
        <v>56</v>
      </c>
      <c r="Q85" s="141"/>
      <c r="R85" s="141"/>
      <c r="S85" s="169"/>
      <c r="T85" s="114"/>
      <c r="U85" s="137"/>
      <c r="V85" s="165"/>
    </row>
    <row r="86" spans="1:22" ht="31.5" customHeight="1">
      <c r="A86" s="141"/>
      <c r="B86" s="150"/>
      <c r="C86" s="178"/>
      <c r="D86" s="145"/>
      <c r="E86" s="145"/>
      <c r="F86" s="177"/>
      <c r="G86" s="145"/>
      <c r="H86" s="174"/>
      <c r="I86" s="180"/>
      <c r="J86" s="125"/>
      <c r="K86" s="82">
        <f>L86/T84</f>
        <v>1</v>
      </c>
      <c r="L86" s="56">
        <f>SUM(O86)</f>
        <v>650000</v>
      </c>
      <c r="M86" s="54" t="s">
        <v>59</v>
      </c>
      <c r="N86" s="55">
        <f>O86/T84</f>
        <v>1</v>
      </c>
      <c r="O86" s="56">
        <v>650000</v>
      </c>
      <c r="P86" s="54" t="s">
        <v>57</v>
      </c>
      <c r="Q86" s="141"/>
      <c r="R86" s="141"/>
      <c r="S86" s="169"/>
      <c r="T86" s="114"/>
      <c r="U86" s="137"/>
      <c r="V86" s="165"/>
    </row>
    <row r="87" spans="1:22" ht="31.5" customHeight="1">
      <c r="A87" s="141"/>
      <c r="B87" s="149" t="s">
        <v>70</v>
      </c>
      <c r="C87" s="181" t="s">
        <v>177</v>
      </c>
      <c r="D87" s="153"/>
      <c r="E87" s="175"/>
      <c r="F87" s="153"/>
      <c r="G87" s="153" t="s">
        <v>129</v>
      </c>
      <c r="H87" s="59" t="s">
        <v>55</v>
      </c>
      <c r="I87" s="59" t="s">
        <v>54</v>
      </c>
      <c r="J87" s="54" t="s">
        <v>53</v>
      </c>
      <c r="K87" s="59" t="s">
        <v>55</v>
      </c>
      <c r="L87" s="60" t="s">
        <v>54</v>
      </c>
      <c r="M87" s="54" t="s">
        <v>53</v>
      </c>
      <c r="N87" s="59" t="s">
        <v>55</v>
      </c>
      <c r="O87" s="60" t="s">
        <v>54</v>
      </c>
      <c r="P87" s="54" t="s">
        <v>53</v>
      </c>
      <c r="Q87" s="141" t="s">
        <v>72</v>
      </c>
      <c r="R87" s="156" t="s">
        <v>5</v>
      </c>
      <c r="S87" s="161" t="s">
        <v>117</v>
      </c>
      <c r="T87" s="113">
        <v>1500000</v>
      </c>
      <c r="U87" s="138" t="s">
        <v>99</v>
      </c>
      <c r="V87" s="139" t="s">
        <v>97</v>
      </c>
    </row>
    <row r="88" spans="1:22" ht="31.5" customHeight="1">
      <c r="A88" s="141"/>
      <c r="B88" s="143"/>
      <c r="C88" s="182"/>
      <c r="D88" s="133"/>
      <c r="E88" s="176"/>
      <c r="F88" s="133"/>
      <c r="G88" s="133"/>
      <c r="H88" s="116">
        <f>I88/T87</f>
        <v>0</v>
      </c>
      <c r="I88" s="179">
        <f>T87-(L88+L89)</f>
        <v>0</v>
      </c>
      <c r="J88" s="125" t="s">
        <v>60</v>
      </c>
      <c r="K88" s="82">
        <f>L88/T87</f>
        <v>0</v>
      </c>
      <c r="L88" s="56">
        <f>SUM(O88)</f>
        <v>0</v>
      </c>
      <c r="M88" s="54" t="s">
        <v>58</v>
      </c>
      <c r="N88" s="55">
        <f>O88/T87</f>
        <v>0</v>
      </c>
      <c r="O88" s="56">
        <v>0</v>
      </c>
      <c r="P88" s="54" t="s">
        <v>56</v>
      </c>
      <c r="Q88" s="141"/>
      <c r="R88" s="157"/>
      <c r="S88" s="169"/>
      <c r="T88" s="114"/>
      <c r="U88" s="162"/>
      <c r="V88" s="139"/>
    </row>
    <row r="89" spans="1:22" ht="31.5" customHeight="1">
      <c r="A89" s="141"/>
      <c r="B89" s="150"/>
      <c r="C89" s="183"/>
      <c r="D89" s="145"/>
      <c r="E89" s="177"/>
      <c r="F89" s="145"/>
      <c r="G89" s="145"/>
      <c r="H89" s="174"/>
      <c r="I89" s="180"/>
      <c r="J89" s="125"/>
      <c r="K89" s="82">
        <f>L89/T87</f>
        <v>1</v>
      </c>
      <c r="L89" s="56">
        <f>SUM(O89)</f>
        <v>1500000</v>
      </c>
      <c r="M89" s="54" t="s">
        <v>59</v>
      </c>
      <c r="N89" s="55">
        <f>O89/T87</f>
        <v>1</v>
      </c>
      <c r="O89" s="56">
        <v>1500000</v>
      </c>
      <c r="P89" s="54" t="s">
        <v>57</v>
      </c>
      <c r="Q89" s="141"/>
      <c r="R89" s="158"/>
      <c r="S89" s="170"/>
      <c r="T89" s="114"/>
      <c r="U89" s="163"/>
      <c r="V89" s="139"/>
    </row>
    <row r="90" spans="1:23" ht="31.5" customHeight="1" thickBot="1">
      <c r="A90" s="186" t="s">
        <v>153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8"/>
      <c r="V90" s="79"/>
      <c r="W90" s="84"/>
    </row>
    <row r="91" spans="1:22" ht="31.5" customHeight="1">
      <c r="A91" s="153"/>
      <c r="B91" s="149" t="s">
        <v>70</v>
      </c>
      <c r="C91" s="181" t="s">
        <v>178</v>
      </c>
      <c r="D91" s="153"/>
      <c r="E91" s="175"/>
      <c r="F91" s="153"/>
      <c r="G91" s="118" t="s">
        <v>156</v>
      </c>
      <c r="H91" s="59" t="s">
        <v>55</v>
      </c>
      <c r="I91" s="59" t="s">
        <v>54</v>
      </c>
      <c r="J91" s="54" t="s">
        <v>53</v>
      </c>
      <c r="K91" s="59" t="s">
        <v>55</v>
      </c>
      <c r="L91" s="60" t="s">
        <v>54</v>
      </c>
      <c r="M91" s="54" t="s">
        <v>53</v>
      </c>
      <c r="N91" s="59" t="s">
        <v>55</v>
      </c>
      <c r="O91" s="60" t="s">
        <v>54</v>
      </c>
      <c r="P91" s="54" t="s">
        <v>53</v>
      </c>
      <c r="Q91" s="161" t="s">
        <v>72</v>
      </c>
      <c r="R91" s="132" t="s">
        <v>52</v>
      </c>
      <c r="S91" s="161" t="s">
        <v>72</v>
      </c>
      <c r="T91" s="113">
        <v>800000</v>
      </c>
      <c r="U91" s="138" t="s">
        <v>125</v>
      </c>
      <c r="V91" s="164" t="s">
        <v>100</v>
      </c>
    </row>
    <row r="92" spans="1:22" ht="31.5" customHeight="1">
      <c r="A92" s="133"/>
      <c r="B92" s="143"/>
      <c r="C92" s="182"/>
      <c r="D92" s="133"/>
      <c r="E92" s="176"/>
      <c r="F92" s="133"/>
      <c r="G92" s="119"/>
      <c r="H92" s="116">
        <f>I92/T91</f>
        <v>1</v>
      </c>
      <c r="I92" s="179">
        <f>T91-(L92+L93)</f>
        <v>800000</v>
      </c>
      <c r="J92" s="154" t="s">
        <v>60</v>
      </c>
      <c r="K92" s="82">
        <f>L92/T91</f>
        <v>0</v>
      </c>
      <c r="L92" s="56">
        <f>SUM(O92)</f>
        <v>0</v>
      </c>
      <c r="M92" s="54" t="s">
        <v>58</v>
      </c>
      <c r="N92" s="55">
        <f>O92/T91</f>
        <v>0</v>
      </c>
      <c r="O92" s="56">
        <v>0</v>
      </c>
      <c r="P92" s="54" t="s">
        <v>56</v>
      </c>
      <c r="Q92" s="169"/>
      <c r="R92" s="133"/>
      <c r="S92" s="169"/>
      <c r="T92" s="114"/>
      <c r="U92" s="162"/>
      <c r="V92" s="165"/>
    </row>
    <row r="93" spans="1:22" ht="31.5" customHeight="1" thickBot="1">
      <c r="A93" s="145"/>
      <c r="B93" s="150"/>
      <c r="C93" s="183"/>
      <c r="D93" s="145"/>
      <c r="E93" s="177"/>
      <c r="F93" s="145"/>
      <c r="G93" s="120"/>
      <c r="H93" s="174"/>
      <c r="I93" s="180"/>
      <c r="J93" s="166"/>
      <c r="K93" s="82">
        <f>L93/T91</f>
        <v>0</v>
      </c>
      <c r="L93" s="56">
        <f>SUM(O93)</f>
        <v>0</v>
      </c>
      <c r="M93" s="54" t="s">
        <v>59</v>
      </c>
      <c r="N93" s="55">
        <f>O93/T91</f>
        <v>0</v>
      </c>
      <c r="O93" s="56">
        <v>0</v>
      </c>
      <c r="P93" s="54" t="s">
        <v>57</v>
      </c>
      <c r="Q93" s="170"/>
      <c r="R93" s="134"/>
      <c r="S93" s="170"/>
      <c r="T93" s="168"/>
      <c r="U93" s="163"/>
      <c r="V93" s="167"/>
    </row>
    <row r="94" spans="1:22" ht="31.5" customHeight="1">
      <c r="A94" s="73"/>
      <c r="B94" s="73"/>
      <c r="C94" s="73"/>
      <c r="D94" s="73"/>
      <c r="E94" s="73"/>
      <c r="F94" s="73"/>
      <c r="G94" s="73"/>
      <c r="H94" s="85"/>
      <c r="I94" s="86"/>
      <c r="J94" s="37"/>
      <c r="K94" s="85"/>
      <c r="L94" s="87"/>
      <c r="M94" s="37"/>
      <c r="N94" s="88"/>
      <c r="O94" s="87"/>
      <c r="P94" s="37"/>
      <c r="Q94" s="27"/>
      <c r="R94" s="73"/>
      <c r="S94" s="27"/>
      <c r="T94" s="89"/>
      <c r="U94" s="90"/>
      <c r="V94" s="91"/>
    </row>
    <row r="95" spans="10:22" ht="31.5" customHeight="1" thickBot="1">
      <c r="J95" s="26"/>
      <c r="S95" s="94"/>
      <c r="T95" s="25"/>
      <c r="V95" s="51"/>
    </row>
    <row r="96" spans="1:22" ht="31.5" customHeight="1" thickBot="1">
      <c r="A96" s="51"/>
      <c r="B96" s="73"/>
      <c r="Q96" s="51"/>
      <c r="R96" s="73"/>
      <c r="S96" s="81" t="s">
        <v>66</v>
      </c>
      <c r="T96" s="95" t="s">
        <v>65</v>
      </c>
      <c r="U96" s="96" t="s">
        <v>53</v>
      </c>
      <c r="V96" s="19" t="s">
        <v>61</v>
      </c>
    </row>
    <row r="97" spans="1:22" ht="31.5" customHeight="1" thickBot="1">
      <c r="A97" s="269"/>
      <c r="B97" s="73"/>
      <c r="Q97" s="73"/>
      <c r="R97" s="73"/>
      <c r="S97" s="97">
        <f>T97/$D$5</f>
        <v>0.17916085967872075</v>
      </c>
      <c r="T97" s="98">
        <v>9770000</v>
      </c>
      <c r="U97" s="44" t="s">
        <v>62</v>
      </c>
      <c r="V97" s="291" t="s">
        <v>135</v>
      </c>
    </row>
    <row r="98" spans="1:22" ht="31.5" customHeight="1" thickBot="1">
      <c r="A98" s="269"/>
      <c r="B98" s="73"/>
      <c r="Q98" s="73"/>
      <c r="R98" s="73"/>
      <c r="S98" s="99">
        <f aca="true" t="shared" si="0" ref="S98:S112">T98/$D$5</f>
        <v>0</v>
      </c>
      <c r="T98" s="100">
        <v>0</v>
      </c>
      <c r="U98" s="101" t="s">
        <v>63</v>
      </c>
      <c r="V98" s="233"/>
    </row>
    <row r="99" spans="1:22" ht="31.5" customHeight="1" thickBot="1">
      <c r="A99" s="51"/>
      <c r="B99" s="73"/>
      <c r="Q99" s="73"/>
      <c r="R99" s="73"/>
      <c r="S99" s="97">
        <f t="shared" si="0"/>
        <v>0.35850509792415464</v>
      </c>
      <c r="T99" s="98">
        <v>19550000</v>
      </c>
      <c r="U99" s="44" t="s">
        <v>62</v>
      </c>
      <c r="V99" s="232" t="s">
        <v>2</v>
      </c>
    </row>
    <row r="100" spans="1:22" ht="31.5" customHeight="1" thickBot="1">
      <c r="A100" s="51"/>
      <c r="B100" s="73"/>
      <c r="Q100" s="73"/>
      <c r="R100" s="73"/>
      <c r="S100" s="99">
        <f t="shared" si="0"/>
        <v>0</v>
      </c>
      <c r="T100" s="100">
        <v>0</v>
      </c>
      <c r="U100" s="101" t="s">
        <v>63</v>
      </c>
      <c r="V100" s="233"/>
    </row>
    <row r="101" spans="1:22" ht="31.5" customHeight="1" thickBot="1">
      <c r="A101" s="51"/>
      <c r="B101" s="73"/>
      <c r="Q101" s="73"/>
      <c r="R101" s="73"/>
      <c r="S101" s="97">
        <f t="shared" si="0"/>
        <v>0</v>
      </c>
      <c r="T101" s="102">
        <v>0</v>
      </c>
      <c r="U101" s="44" t="s">
        <v>62</v>
      </c>
      <c r="V101" s="232" t="s">
        <v>3</v>
      </c>
    </row>
    <row r="102" spans="1:22" ht="31.5" customHeight="1" thickBot="1">
      <c r="A102" s="51"/>
      <c r="B102" s="73"/>
      <c r="Q102" s="73"/>
      <c r="R102" s="73"/>
      <c r="S102" s="99">
        <f t="shared" si="0"/>
        <v>0.0251467028533705</v>
      </c>
      <c r="T102" s="95">
        <v>1371300</v>
      </c>
      <c r="U102" s="101" t="s">
        <v>63</v>
      </c>
      <c r="V102" s="233"/>
    </row>
    <row r="103" spans="1:22" ht="31.5" customHeight="1" thickBot="1">
      <c r="A103" s="269"/>
      <c r="B103" s="73"/>
      <c r="Q103" s="73"/>
      <c r="R103" s="73"/>
      <c r="S103" s="97">
        <f t="shared" si="0"/>
        <v>0</v>
      </c>
      <c r="T103" s="102">
        <v>0</v>
      </c>
      <c r="U103" s="44" t="s">
        <v>62</v>
      </c>
      <c r="V103" s="232" t="s">
        <v>145</v>
      </c>
    </row>
    <row r="104" spans="1:22" ht="31.5" customHeight="1" thickBot="1">
      <c r="A104" s="269"/>
      <c r="B104" s="73"/>
      <c r="Q104" s="73"/>
      <c r="R104" s="73"/>
      <c r="S104" s="99">
        <f t="shared" si="0"/>
        <v>0.011919606836352967</v>
      </c>
      <c r="T104" s="95">
        <v>650000</v>
      </c>
      <c r="U104" s="101" t="s">
        <v>63</v>
      </c>
      <c r="V104" s="233"/>
    </row>
    <row r="105" spans="1:22" ht="31.5" customHeight="1" thickBot="1">
      <c r="A105" s="51"/>
      <c r="B105" s="73"/>
      <c r="Q105" s="73"/>
      <c r="R105" s="73"/>
      <c r="S105" s="97">
        <f t="shared" si="0"/>
        <v>0.2663023545807966</v>
      </c>
      <c r="T105" s="98">
        <v>14522000</v>
      </c>
      <c r="U105" s="44" t="s">
        <v>62</v>
      </c>
      <c r="V105" s="232" t="s">
        <v>5</v>
      </c>
    </row>
    <row r="106" spans="1:22" ht="31.5" customHeight="1" thickBot="1">
      <c r="A106" s="51"/>
      <c r="B106" s="73"/>
      <c r="Q106" s="73"/>
      <c r="R106" s="73"/>
      <c r="S106" s="99">
        <f t="shared" si="0"/>
        <v>0.09535685469082374</v>
      </c>
      <c r="T106" s="95">
        <v>5200000</v>
      </c>
      <c r="U106" s="101" t="s">
        <v>63</v>
      </c>
      <c r="V106" s="233"/>
    </row>
    <row r="107" spans="1:22" ht="31.5" customHeight="1" thickBot="1">
      <c r="A107" s="51"/>
      <c r="B107" s="73"/>
      <c r="Q107" s="73"/>
      <c r="R107" s="73"/>
      <c r="S107" s="97">
        <f t="shared" si="0"/>
        <v>0.017030367490647694</v>
      </c>
      <c r="T107" s="98">
        <v>928700</v>
      </c>
      <c r="U107" s="44" t="s">
        <v>62</v>
      </c>
      <c r="V107" s="232" t="s">
        <v>6</v>
      </c>
    </row>
    <row r="108" spans="1:22" ht="31.5" customHeight="1" thickBot="1">
      <c r="A108" s="51"/>
      <c r="B108" s="73"/>
      <c r="Q108" s="73"/>
      <c r="R108" s="73"/>
      <c r="S108" s="99">
        <f t="shared" si="0"/>
        <v>0</v>
      </c>
      <c r="T108" s="100">
        <v>0</v>
      </c>
      <c r="U108" s="101" t="s">
        <v>63</v>
      </c>
      <c r="V108" s="233"/>
    </row>
    <row r="109" spans="1:22" ht="31.5" customHeight="1" thickBot="1">
      <c r="A109" s="51"/>
      <c r="B109" s="73"/>
      <c r="Q109" s="73"/>
      <c r="R109" s="73"/>
      <c r="S109" s="97">
        <f t="shared" si="0"/>
        <v>0.031907870608083325</v>
      </c>
      <c r="T109" s="98">
        <v>1740000</v>
      </c>
      <c r="U109" s="44" t="s">
        <v>62</v>
      </c>
      <c r="V109" s="232" t="s">
        <v>144</v>
      </c>
    </row>
    <row r="110" spans="1:22" ht="31.5" customHeight="1" thickBot="1">
      <c r="A110" s="51"/>
      <c r="B110" s="73"/>
      <c r="Q110" s="73"/>
      <c r="R110" s="73"/>
      <c r="S110" s="99">
        <f t="shared" si="0"/>
        <v>0</v>
      </c>
      <c r="T110" s="100">
        <v>0</v>
      </c>
      <c r="U110" s="101" t="s">
        <v>63</v>
      </c>
      <c r="V110" s="233"/>
    </row>
    <row r="111" spans="1:22" ht="31.5" customHeight="1" thickBot="1">
      <c r="A111" s="51"/>
      <c r="B111" s="73"/>
      <c r="Q111" s="73"/>
      <c r="R111" s="73"/>
      <c r="S111" s="103">
        <f t="shared" si="0"/>
        <v>0.852906550282403</v>
      </c>
      <c r="T111" s="104">
        <f>SUM(T97,T99,T101,T103,T105,T107,T109)</f>
        <v>46510700</v>
      </c>
      <c r="U111" s="105" t="s">
        <v>62</v>
      </c>
      <c r="V111" s="292" t="s">
        <v>146</v>
      </c>
    </row>
    <row r="112" spans="1:22" ht="31.5" customHeight="1" thickBot="1">
      <c r="A112" s="51"/>
      <c r="B112" s="73"/>
      <c r="Q112" s="73"/>
      <c r="R112" s="73"/>
      <c r="S112" s="103">
        <f t="shared" si="0"/>
        <v>0.13242316438054721</v>
      </c>
      <c r="T112" s="104">
        <f>SUM(T98,T100,T102,T104,T106,T108,T110)</f>
        <v>7221300</v>
      </c>
      <c r="U112" s="105" t="s">
        <v>63</v>
      </c>
      <c r="V112" s="293"/>
    </row>
    <row r="113" spans="1:18" ht="31.5" customHeight="1" thickBot="1">
      <c r="A113" s="51"/>
      <c r="B113" s="51"/>
      <c r="Q113" s="26"/>
      <c r="R113" s="26"/>
    </row>
    <row r="114" spans="1:22" ht="31.5" customHeight="1" thickBot="1">
      <c r="A114" s="269"/>
      <c r="B114" s="73"/>
      <c r="D114" s="27"/>
      <c r="E114" s="27"/>
      <c r="T114" s="106" t="s">
        <v>66</v>
      </c>
      <c r="U114" s="101" t="s">
        <v>65</v>
      </c>
      <c r="V114" s="232" t="s">
        <v>64</v>
      </c>
    </row>
    <row r="115" spans="1:22" ht="31.5" customHeight="1" thickBot="1">
      <c r="A115" s="269"/>
      <c r="B115" s="51"/>
      <c r="D115" s="26"/>
      <c r="E115" s="26"/>
      <c r="T115" s="97">
        <f>U115/$D$5</f>
        <v>0.014670285337049806</v>
      </c>
      <c r="U115" s="107">
        <v>800000</v>
      </c>
      <c r="V115" s="233"/>
    </row>
    <row r="117" spans="18:21" ht="31.5" customHeight="1">
      <c r="R117" s="108"/>
      <c r="U117" s="94"/>
    </row>
    <row r="120" spans="7:22" ht="31.5" customHeight="1">
      <c r="G120" s="26"/>
      <c r="H120" s="83"/>
      <c r="I120" s="83"/>
      <c r="J120" s="26"/>
      <c r="K120" s="83"/>
      <c r="L120" s="109"/>
      <c r="M120" s="26"/>
      <c r="N120" s="83"/>
      <c r="O120" s="109"/>
      <c r="P120" s="26"/>
      <c r="Q120" s="26"/>
      <c r="R120" s="26"/>
      <c r="S120" s="26"/>
      <c r="T120" s="110"/>
      <c r="U120" s="26"/>
      <c r="V120" s="26"/>
    </row>
    <row r="121" spans="7:22" ht="31.5" customHeight="1">
      <c r="G121" s="26"/>
      <c r="H121" s="83"/>
      <c r="I121" s="83"/>
      <c r="J121" s="26"/>
      <c r="K121" s="83"/>
      <c r="L121" s="109"/>
      <c r="M121" s="26"/>
      <c r="N121" s="83"/>
      <c r="O121" s="109"/>
      <c r="P121" s="26"/>
      <c r="Q121" s="26"/>
      <c r="R121" s="26"/>
      <c r="S121" s="26"/>
      <c r="T121" s="110"/>
      <c r="U121" s="26"/>
      <c r="V121" s="26"/>
    </row>
    <row r="122" spans="7:22" ht="31.5" customHeight="1">
      <c r="G122" s="26"/>
      <c r="H122" s="83"/>
      <c r="I122" s="83"/>
      <c r="J122" s="26"/>
      <c r="K122" s="83"/>
      <c r="L122" s="109"/>
      <c r="M122" s="26"/>
      <c r="N122" s="83"/>
      <c r="O122" s="109"/>
      <c r="P122" s="26"/>
      <c r="Q122" s="26"/>
      <c r="R122" s="26"/>
      <c r="S122" s="26"/>
      <c r="T122" s="110"/>
      <c r="U122" s="26"/>
      <c r="V122" s="26"/>
    </row>
    <row r="123" spans="7:22" ht="31.5" customHeight="1">
      <c r="G123" s="26"/>
      <c r="H123" s="83"/>
      <c r="I123" s="83"/>
      <c r="J123" s="26"/>
      <c r="K123" s="83"/>
      <c r="L123" s="109"/>
      <c r="M123" s="26"/>
      <c r="N123" s="83"/>
      <c r="O123" s="109"/>
      <c r="P123" s="26"/>
      <c r="Q123" s="26"/>
      <c r="R123" s="26"/>
      <c r="S123" s="26"/>
      <c r="T123" s="110"/>
      <c r="U123" s="26"/>
      <c r="V123" s="26"/>
    </row>
    <row r="124" spans="7:22" ht="31.5" customHeight="1">
      <c r="G124" s="26"/>
      <c r="H124" s="83"/>
      <c r="I124" s="83"/>
      <c r="J124" s="26"/>
      <c r="K124" s="83"/>
      <c r="L124" s="109"/>
      <c r="M124" s="26"/>
      <c r="N124" s="83"/>
      <c r="O124" s="109"/>
      <c r="P124" s="26"/>
      <c r="Q124" s="26"/>
      <c r="R124" s="26"/>
      <c r="S124" s="26"/>
      <c r="T124" s="110"/>
      <c r="U124" s="26"/>
      <c r="V124" s="26"/>
    </row>
    <row r="125" spans="7:22" ht="31.5" customHeight="1">
      <c r="G125" s="26"/>
      <c r="H125" s="83"/>
      <c r="I125" s="83"/>
      <c r="J125" s="26"/>
      <c r="K125" s="83"/>
      <c r="L125" s="109"/>
      <c r="M125" s="26"/>
      <c r="N125" s="83"/>
      <c r="O125" s="109"/>
      <c r="P125" s="26"/>
      <c r="Q125" s="26"/>
      <c r="R125" s="26"/>
      <c r="S125" s="26"/>
      <c r="T125" s="110"/>
      <c r="U125" s="26"/>
      <c r="V125" s="26"/>
    </row>
    <row r="126" spans="7:22" ht="31.5" customHeight="1">
      <c r="G126" s="26"/>
      <c r="H126" s="83"/>
      <c r="I126" s="83"/>
      <c r="J126" s="26"/>
      <c r="K126" s="83"/>
      <c r="L126" s="109"/>
      <c r="M126" s="26"/>
      <c r="N126" s="83"/>
      <c r="O126" s="109"/>
      <c r="P126" s="26"/>
      <c r="Q126" s="26"/>
      <c r="R126" s="26"/>
      <c r="S126" s="26"/>
      <c r="T126" s="110"/>
      <c r="U126" s="26"/>
      <c r="V126" s="26"/>
    </row>
    <row r="127" spans="7:22" ht="31.5" customHeight="1">
      <c r="G127" s="26"/>
      <c r="H127" s="83"/>
      <c r="I127" s="83"/>
      <c r="J127" s="26"/>
      <c r="K127" s="83"/>
      <c r="L127" s="109"/>
      <c r="M127" s="26"/>
      <c r="N127" s="83"/>
      <c r="O127" s="109"/>
      <c r="P127" s="26"/>
      <c r="Q127" s="26"/>
      <c r="R127" s="26"/>
      <c r="S127" s="26"/>
      <c r="T127" s="110"/>
      <c r="U127" s="26"/>
      <c r="V127" s="26"/>
    </row>
    <row r="128" spans="7:22" ht="31.5" customHeight="1">
      <c r="G128" s="26"/>
      <c r="H128" s="83"/>
      <c r="I128" s="83"/>
      <c r="J128" s="26"/>
      <c r="K128" s="83"/>
      <c r="L128" s="109"/>
      <c r="M128" s="26"/>
      <c r="N128" s="83"/>
      <c r="O128" s="109"/>
      <c r="P128" s="26"/>
      <c r="Q128" s="26"/>
      <c r="R128" s="26"/>
      <c r="S128" s="26"/>
      <c r="T128" s="110"/>
      <c r="U128" s="26"/>
      <c r="V128" s="26"/>
    </row>
    <row r="129" spans="7:22" ht="31.5" customHeight="1">
      <c r="G129" s="26"/>
      <c r="H129" s="83"/>
      <c r="I129" s="83"/>
      <c r="J129" s="26"/>
      <c r="K129" s="83"/>
      <c r="L129" s="109"/>
      <c r="M129" s="26"/>
      <c r="N129" s="83"/>
      <c r="O129" s="109"/>
      <c r="P129" s="26"/>
      <c r="Q129" s="26"/>
      <c r="R129" s="26"/>
      <c r="S129" s="26"/>
      <c r="T129" s="110"/>
      <c r="U129" s="26"/>
      <c r="V129" s="26"/>
    </row>
    <row r="130" spans="7:22" ht="31.5" customHeight="1">
      <c r="G130" s="26"/>
      <c r="H130" s="83"/>
      <c r="I130" s="83"/>
      <c r="J130" s="26"/>
      <c r="K130" s="83"/>
      <c r="L130" s="109"/>
      <c r="M130" s="26"/>
      <c r="N130" s="83"/>
      <c r="O130" s="109"/>
      <c r="P130" s="26"/>
      <c r="Q130" s="26"/>
      <c r="R130" s="26"/>
      <c r="S130" s="26"/>
      <c r="T130" s="110"/>
      <c r="U130" s="26"/>
      <c r="V130" s="26"/>
    </row>
    <row r="131" spans="7:22" ht="31.5" customHeight="1">
      <c r="G131" s="26"/>
      <c r="H131" s="83"/>
      <c r="I131" s="83"/>
      <c r="J131" s="26"/>
      <c r="K131" s="83"/>
      <c r="L131" s="109"/>
      <c r="M131" s="26"/>
      <c r="N131" s="83"/>
      <c r="O131" s="109"/>
      <c r="P131" s="26"/>
      <c r="Q131" s="26"/>
      <c r="R131" s="26"/>
      <c r="S131" s="26"/>
      <c r="T131" s="110"/>
      <c r="U131" s="26"/>
      <c r="V131" s="26"/>
    </row>
    <row r="132" spans="7:22" ht="31.5" customHeight="1">
      <c r="G132" s="26"/>
      <c r="H132" s="83"/>
      <c r="I132" s="83"/>
      <c r="J132" s="26"/>
      <c r="K132" s="83"/>
      <c r="L132" s="109"/>
      <c r="M132" s="26"/>
      <c r="N132" s="83"/>
      <c r="O132" s="109"/>
      <c r="P132" s="26"/>
      <c r="Q132" s="26"/>
      <c r="R132" s="26"/>
      <c r="S132" s="26"/>
      <c r="T132" s="110"/>
      <c r="U132" s="26"/>
      <c r="V132" s="26"/>
    </row>
    <row r="133" spans="7:22" ht="31.5" customHeight="1">
      <c r="G133" s="26"/>
      <c r="H133" s="83"/>
      <c r="I133" s="83"/>
      <c r="J133" s="26"/>
      <c r="K133" s="83"/>
      <c r="L133" s="109"/>
      <c r="M133" s="26"/>
      <c r="N133" s="83"/>
      <c r="O133" s="109"/>
      <c r="P133" s="26"/>
      <c r="Q133" s="26"/>
      <c r="R133" s="26"/>
      <c r="S133" s="26"/>
      <c r="T133" s="110"/>
      <c r="U133" s="26"/>
      <c r="V133" s="26"/>
    </row>
    <row r="134" spans="7:22" ht="31.5" customHeight="1">
      <c r="G134" s="26"/>
      <c r="H134" s="83"/>
      <c r="I134" s="83"/>
      <c r="J134" s="26"/>
      <c r="K134" s="83"/>
      <c r="L134" s="109"/>
      <c r="M134" s="26"/>
      <c r="N134" s="83"/>
      <c r="O134" s="109"/>
      <c r="P134" s="26"/>
      <c r="Q134" s="26"/>
      <c r="R134" s="26"/>
      <c r="S134" s="26"/>
      <c r="T134" s="110"/>
      <c r="U134" s="26"/>
      <c r="V134" s="26"/>
    </row>
    <row r="135" spans="7:22" ht="31.5" customHeight="1">
      <c r="G135" s="26"/>
      <c r="H135" s="83"/>
      <c r="I135" s="83"/>
      <c r="J135" s="26"/>
      <c r="K135" s="83"/>
      <c r="L135" s="109"/>
      <c r="M135" s="26"/>
      <c r="N135" s="83"/>
      <c r="O135" s="109"/>
      <c r="P135" s="26"/>
      <c r="Q135" s="26"/>
      <c r="R135" s="26"/>
      <c r="S135" s="26"/>
      <c r="T135" s="110"/>
      <c r="U135" s="26"/>
      <c r="V135" s="26"/>
    </row>
    <row r="136" spans="7:22" ht="31.5" customHeight="1">
      <c r="G136" s="26"/>
      <c r="H136" s="83"/>
      <c r="I136" s="83"/>
      <c r="J136" s="26"/>
      <c r="K136" s="83"/>
      <c r="L136" s="109"/>
      <c r="M136" s="26"/>
      <c r="N136" s="83"/>
      <c r="O136" s="109"/>
      <c r="P136" s="26"/>
      <c r="Q136" s="26"/>
      <c r="R136" s="26"/>
      <c r="S136" s="26"/>
      <c r="T136" s="110"/>
      <c r="U136" s="26"/>
      <c r="V136" s="26"/>
    </row>
    <row r="137" spans="7:22" ht="31.5" customHeight="1">
      <c r="G137" s="26"/>
      <c r="H137" s="83"/>
      <c r="I137" s="83"/>
      <c r="J137" s="26"/>
      <c r="K137" s="83"/>
      <c r="L137" s="109"/>
      <c r="M137" s="26"/>
      <c r="N137" s="83"/>
      <c r="O137" s="109"/>
      <c r="P137" s="26"/>
      <c r="Q137" s="26"/>
      <c r="R137" s="26"/>
      <c r="S137" s="26"/>
      <c r="T137" s="110"/>
      <c r="U137" s="26"/>
      <c r="V137" s="26"/>
    </row>
    <row r="138" spans="7:22" ht="31.5" customHeight="1">
      <c r="G138" s="26"/>
      <c r="H138" s="83"/>
      <c r="I138" s="83"/>
      <c r="J138" s="26"/>
      <c r="K138" s="83"/>
      <c r="L138" s="109"/>
      <c r="M138" s="26"/>
      <c r="N138" s="83"/>
      <c r="O138" s="109"/>
      <c r="P138" s="26"/>
      <c r="Q138" s="26"/>
      <c r="R138" s="26"/>
      <c r="S138" s="26"/>
      <c r="T138" s="110"/>
      <c r="U138" s="26"/>
      <c r="V138" s="26"/>
    </row>
    <row r="139" spans="7:22" ht="31.5" customHeight="1">
      <c r="G139" s="26"/>
      <c r="H139" s="83"/>
      <c r="I139" s="83"/>
      <c r="J139" s="26"/>
      <c r="K139" s="83"/>
      <c r="L139" s="109"/>
      <c r="M139" s="26"/>
      <c r="N139" s="83"/>
      <c r="O139" s="109"/>
      <c r="P139" s="26"/>
      <c r="Q139" s="26"/>
      <c r="R139" s="26"/>
      <c r="S139" s="26"/>
      <c r="T139" s="110"/>
      <c r="U139" s="26"/>
      <c r="V139" s="26"/>
    </row>
    <row r="140" spans="7:22" ht="31.5" customHeight="1">
      <c r="G140" s="26"/>
      <c r="H140" s="83"/>
      <c r="I140" s="83"/>
      <c r="J140" s="26"/>
      <c r="K140" s="83"/>
      <c r="L140" s="109"/>
      <c r="M140" s="26"/>
      <c r="N140" s="83"/>
      <c r="O140" s="109"/>
      <c r="P140" s="26"/>
      <c r="Q140" s="26"/>
      <c r="R140" s="26"/>
      <c r="S140" s="26"/>
      <c r="T140" s="110"/>
      <c r="U140" s="26"/>
      <c r="V140" s="26"/>
    </row>
    <row r="141" spans="7:22" ht="31.5" customHeight="1">
      <c r="G141" s="26"/>
      <c r="H141" s="83"/>
      <c r="I141" s="83"/>
      <c r="J141" s="26"/>
      <c r="K141" s="83"/>
      <c r="L141" s="109"/>
      <c r="M141" s="26"/>
      <c r="N141" s="83"/>
      <c r="O141" s="109"/>
      <c r="P141" s="26"/>
      <c r="Q141" s="26"/>
      <c r="R141" s="26"/>
      <c r="S141" s="26"/>
      <c r="T141" s="110"/>
      <c r="U141" s="26"/>
      <c r="V141" s="26"/>
    </row>
    <row r="142" spans="7:22" ht="31.5" customHeight="1">
      <c r="G142" s="26"/>
      <c r="H142" s="83"/>
      <c r="I142" s="83"/>
      <c r="J142" s="26"/>
      <c r="K142" s="83"/>
      <c r="L142" s="109"/>
      <c r="M142" s="26"/>
      <c r="N142" s="83"/>
      <c r="O142" s="109"/>
      <c r="P142" s="26"/>
      <c r="Q142" s="26"/>
      <c r="R142" s="26"/>
      <c r="S142" s="26"/>
      <c r="T142" s="110"/>
      <c r="U142" s="26"/>
      <c r="V142" s="26"/>
    </row>
    <row r="143" spans="7:22" ht="31.5" customHeight="1">
      <c r="G143" s="26"/>
      <c r="H143" s="83"/>
      <c r="I143" s="83"/>
      <c r="J143" s="26"/>
      <c r="K143" s="83"/>
      <c r="L143" s="109"/>
      <c r="M143" s="26"/>
      <c r="N143" s="83"/>
      <c r="O143" s="109"/>
      <c r="P143" s="26"/>
      <c r="Q143" s="26"/>
      <c r="R143" s="26"/>
      <c r="S143" s="26"/>
      <c r="T143" s="110"/>
      <c r="U143" s="26"/>
      <c r="V143" s="26"/>
    </row>
    <row r="144" spans="7:22" ht="31.5" customHeight="1">
      <c r="G144" s="26"/>
      <c r="H144" s="83"/>
      <c r="I144" s="83"/>
      <c r="J144" s="26"/>
      <c r="K144" s="83"/>
      <c r="L144" s="109"/>
      <c r="M144" s="26"/>
      <c r="N144" s="83"/>
      <c r="O144" s="109"/>
      <c r="P144" s="26"/>
      <c r="Q144" s="26"/>
      <c r="R144" s="26"/>
      <c r="S144" s="26"/>
      <c r="T144" s="110"/>
      <c r="U144" s="26"/>
      <c r="V144" s="26"/>
    </row>
    <row r="145" spans="7:22" ht="31.5" customHeight="1">
      <c r="G145" s="26"/>
      <c r="H145" s="83"/>
      <c r="I145" s="83"/>
      <c r="J145" s="26"/>
      <c r="K145" s="83"/>
      <c r="L145" s="109"/>
      <c r="M145" s="26"/>
      <c r="N145" s="83"/>
      <c r="O145" s="109"/>
      <c r="P145" s="26"/>
      <c r="Q145" s="26"/>
      <c r="R145" s="26"/>
      <c r="S145" s="26"/>
      <c r="T145" s="110"/>
      <c r="U145" s="26"/>
      <c r="V145" s="26"/>
    </row>
    <row r="146" spans="7:22" ht="31.5" customHeight="1">
      <c r="G146" s="26"/>
      <c r="H146" s="83"/>
      <c r="I146" s="83"/>
      <c r="J146" s="26"/>
      <c r="K146" s="83"/>
      <c r="L146" s="109"/>
      <c r="M146" s="26"/>
      <c r="N146" s="83"/>
      <c r="O146" s="109"/>
      <c r="P146" s="26"/>
      <c r="Q146" s="26"/>
      <c r="R146" s="26"/>
      <c r="S146" s="26"/>
      <c r="T146" s="110"/>
      <c r="U146" s="26"/>
      <c r="V146" s="26"/>
    </row>
    <row r="147" spans="7:22" ht="31.5" customHeight="1">
      <c r="G147" s="26"/>
      <c r="H147" s="83"/>
      <c r="I147" s="83"/>
      <c r="J147" s="26"/>
      <c r="K147" s="83"/>
      <c r="L147" s="109"/>
      <c r="M147" s="26"/>
      <c r="N147" s="83"/>
      <c r="O147" s="109"/>
      <c r="P147" s="26"/>
      <c r="Q147" s="26"/>
      <c r="R147" s="26"/>
      <c r="S147" s="26"/>
      <c r="T147" s="110"/>
      <c r="U147" s="26"/>
      <c r="V147" s="26"/>
    </row>
    <row r="148" spans="7:22" ht="31.5" customHeight="1">
      <c r="G148" s="26"/>
      <c r="H148" s="83"/>
      <c r="I148" s="83"/>
      <c r="J148" s="26"/>
      <c r="K148" s="83"/>
      <c r="L148" s="109"/>
      <c r="M148" s="26"/>
      <c r="N148" s="83"/>
      <c r="O148" s="109"/>
      <c r="P148" s="26"/>
      <c r="Q148" s="26"/>
      <c r="R148" s="26"/>
      <c r="S148" s="26"/>
      <c r="T148" s="110"/>
      <c r="U148" s="26"/>
      <c r="V148" s="26"/>
    </row>
    <row r="149" spans="7:22" ht="31.5" customHeight="1">
      <c r="G149" s="26"/>
      <c r="H149" s="83"/>
      <c r="I149" s="83"/>
      <c r="J149" s="26"/>
      <c r="K149" s="83"/>
      <c r="L149" s="109"/>
      <c r="M149" s="26"/>
      <c r="N149" s="83"/>
      <c r="O149" s="109"/>
      <c r="P149" s="26"/>
      <c r="Q149" s="26"/>
      <c r="R149" s="26"/>
      <c r="S149" s="26"/>
      <c r="T149" s="110"/>
      <c r="U149" s="26"/>
      <c r="V149" s="26"/>
    </row>
    <row r="150" spans="7:22" ht="31.5" customHeight="1">
      <c r="G150" s="26"/>
      <c r="H150" s="83"/>
      <c r="I150" s="83"/>
      <c r="J150" s="26"/>
      <c r="K150" s="83"/>
      <c r="L150" s="109"/>
      <c r="M150" s="26"/>
      <c r="N150" s="83"/>
      <c r="O150" s="109"/>
      <c r="P150" s="26"/>
      <c r="Q150" s="26"/>
      <c r="R150" s="26"/>
      <c r="S150" s="26"/>
      <c r="T150" s="110"/>
      <c r="U150" s="26"/>
      <c r="V150" s="26"/>
    </row>
    <row r="151" spans="7:22" ht="31.5" customHeight="1">
      <c r="G151" s="26"/>
      <c r="H151" s="83"/>
      <c r="I151" s="83"/>
      <c r="J151" s="26"/>
      <c r="K151" s="83"/>
      <c r="L151" s="109"/>
      <c r="M151" s="26"/>
      <c r="N151" s="83"/>
      <c r="O151" s="109"/>
      <c r="P151" s="26"/>
      <c r="Q151" s="26"/>
      <c r="R151" s="26"/>
      <c r="S151" s="26"/>
      <c r="T151" s="110"/>
      <c r="U151" s="26"/>
      <c r="V151" s="26"/>
    </row>
    <row r="152" spans="7:22" ht="31.5" customHeight="1">
      <c r="G152" s="26"/>
      <c r="H152" s="83"/>
      <c r="I152" s="83"/>
      <c r="J152" s="26"/>
      <c r="K152" s="83"/>
      <c r="L152" s="109"/>
      <c r="M152" s="26"/>
      <c r="N152" s="83"/>
      <c r="O152" s="109"/>
      <c r="P152" s="26"/>
      <c r="Q152" s="26"/>
      <c r="R152" s="26"/>
      <c r="S152" s="26"/>
      <c r="T152" s="110"/>
      <c r="U152" s="26"/>
      <c r="V152" s="26"/>
    </row>
    <row r="153" spans="7:22" ht="31.5" customHeight="1">
      <c r="G153" s="26"/>
      <c r="H153" s="83"/>
      <c r="I153" s="83"/>
      <c r="J153" s="26"/>
      <c r="K153" s="83"/>
      <c r="L153" s="109"/>
      <c r="M153" s="26"/>
      <c r="N153" s="83"/>
      <c r="O153" s="109"/>
      <c r="P153" s="26"/>
      <c r="Q153" s="26"/>
      <c r="R153" s="26"/>
      <c r="S153" s="26"/>
      <c r="T153" s="110"/>
      <c r="U153" s="26"/>
      <c r="V153" s="26"/>
    </row>
    <row r="154" spans="7:22" ht="31.5" customHeight="1">
      <c r="G154" s="26"/>
      <c r="H154" s="83"/>
      <c r="I154" s="83"/>
      <c r="J154" s="26"/>
      <c r="K154" s="83"/>
      <c r="L154" s="109"/>
      <c r="M154" s="26"/>
      <c r="N154" s="83"/>
      <c r="O154" s="109"/>
      <c r="P154" s="26"/>
      <c r="Q154" s="26"/>
      <c r="R154" s="26"/>
      <c r="S154" s="26"/>
      <c r="T154" s="110"/>
      <c r="U154" s="26"/>
      <c r="V154" s="26"/>
    </row>
    <row r="155" spans="7:22" ht="31.5" customHeight="1">
      <c r="G155" s="26"/>
      <c r="H155" s="83"/>
      <c r="I155" s="83"/>
      <c r="J155" s="26"/>
      <c r="K155" s="83"/>
      <c r="L155" s="109"/>
      <c r="M155" s="26"/>
      <c r="N155" s="83"/>
      <c r="O155" s="109"/>
      <c r="P155" s="26"/>
      <c r="Q155" s="26"/>
      <c r="R155" s="26"/>
      <c r="S155" s="26"/>
      <c r="T155" s="110"/>
      <c r="U155" s="26"/>
      <c r="V155" s="26"/>
    </row>
    <row r="156" spans="7:22" ht="31.5" customHeight="1">
      <c r="G156" s="26"/>
      <c r="H156" s="83"/>
      <c r="I156" s="83"/>
      <c r="J156" s="26"/>
      <c r="K156" s="83"/>
      <c r="L156" s="109"/>
      <c r="M156" s="26"/>
      <c r="N156" s="83"/>
      <c r="O156" s="109"/>
      <c r="P156" s="26"/>
      <c r="Q156" s="26"/>
      <c r="R156" s="26"/>
      <c r="S156" s="26"/>
      <c r="T156" s="110"/>
      <c r="U156" s="26"/>
      <c r="V156" s="26"/>
    </row>
    <row r="157" spans="7:22" ht="31.5" customHeight="1">
      <c r="G157" s="26"/>
      <c r="H157" s="83"/>
      <c r="I157" s="83"/>
      <c r="J157" s="26"/>
      <c r="K157" s="83"/>
      <c r="L157" s="109"/>
      <c r="M157" s="26"/>
      <c r="N157" s="83"/>
      <c r="O157" s="109"/>
      <c r="P157" s="26"/>
      <c r="Q157" s="26"/>
      <c r="R157" s="26"/>
      <c r="S157" s="26"/>
      <c r="T157" s="110"/>
      <c r="U157" s="26"/>
      <c r="V157" s="26"/>
    </row>
    <row r="158" spans="7:22" ht="31.5" customHeight="1">
      <c r="G158" s="26"/>
      <c r="H158" s="83"/>
      <c r="I158" s="83"/>
      <c r="J158" s="26"/>
      <c r="K158" s="83"/>
      <c r="L158" s="109"/>
      <c r="M158" s="26"/>
      <c r="N158" s="83"/>
      <c r="O158" s="109"/>
      <c r="P158" s="26"/>
      <c r="Q158" s="26"/>
      <c r="R158" s="26"/>
      <c r="S158" s="26"/>
      <c r="T158" s="110"/>
      <c r="U158" s="26"/>
      <c r="V158" s="26"/>
    </row>
    <row r="159" spans="7:22" ht="31.5" customHeight="1">
      <c r="G159" s="26"/>
      <c r="H159" s="83"/>
      <c r="I159" s="83"/>
      <c r="J159" s="26"/>
      <c r="K159" s="83"/>
      <c r="L159" s="109"/>
      <c r="M159" s="26"/>
      <c r="N159" s="83"/>
      <c r="O159" s="109"/>
      <c r="P159" s="26"/>
      <c r="Q159" s="26"/>
      <c r="R159" s="26"/>
      <c r="S159" s="26"/>
      <c r="T159" s="110"/>
      <c r="U159" s="26"/>
      <c r="V159" s="26"/>
    </row>
    <row r="160" spans="7:22" ht="31.5" customHeight="1">
      <c r="G160" s="26"/>
      <c r="H160" s="83"/>
      <c r="I160" s="83"/>
      <c r="J160" s="26"/>
      <c r="K160" s="83"/>
      <c r="L160" s="109"/>
      <c r="M160" s="26"/>
      <c r="N160" s="83"/>
      <c r="O160" s="109"/>
      <c r="P160" s="26"/>
      <c r="Q160" s="26"/>
      <c r="R160" s="26"/>
      <c r="S160" s="26"/>
      <c r="T160" s="110"/>
      <c r="U160" s="26"/>
      <c r="V160" s="26"/>
    </row>
    <row r="161" spans="7:22" ht="31.5" customHeight="1">
      <c r="G161" s="26"/>
      <c r="H161" s="83"/>
      <c r="I161" s="83"/>
      <c r="J161" s="26"/>
      <c r="K161" s="83"/>
      <c r="L161" s="109"/>
      <c r="M161" s="26"/>
      <c r="N161" s="83"/>
      <c r="O161" s="109"/>
      <c r="P161" s="26"/>
      <c r="Q161" s="26"/>
      <c r="R161" s="26"/>
      <c r="S161" s="26"/>
      <c r="T161" s="110"/>
      <c r="U161" s="26"/>
      <c r="V161" s="26"/>
    </row>
    <row r="162" spans="7:22" ht="31.5" customHeight="1">
      <c r="G162" s="26"/>
      <c r="H162" s="83"/>
      <c r="I162" s="83"/>
      <c r="J162" s="26"/>
      <c r="K162" s="83"/>
      <c r="L162" s="109"/>
      <c r="M162" s="26"/>
      <c r="N162" s="83"/>
      <c r="O162" s="109"/>
      <c r="P162" s="26"/>
      <c r="Q162" s="26"/>
      <c r="R162" s="26"/>
      <c r="S162" s="26"/>
      <c r="T162" s="110"/>
      <c r="U162" s="26"/>
      <c r="V162" s="26"/>
    </row>
    <row r="163" spans="7:22" ht="31.5" customHeight="1">
      <c r="G163" s="26"/>
      <c r="H163" s="83"/>
      <c r="I163" s="83"/>
      <c r="J163" s="26"/>
      <c r="K163" s="83"/>
      <c r="L163" s="109"/>
      <c r="M163" s="26"/>
      <c r="N163" s="83"/>
      <c r="O163" s="109"/>
      <c r="P163" s="26"/>
      <c r="Q163" s="26"/>
      <c r="R163" s="26"/>
      <c r="S163" s="26"/>
      <c r="T163" s="110"/>
      <c r="U163" s="26"/>
      <c r="V163" s="26"/>
    </row>
    <row r="164" spans="7:22" ht="31.5" customHeight="1">
      <c r="G164" s="26"/>
      <c r="H164" s="83"/>
      <c r="I164" s="83"/>
      <c r="J164" s="26"/>
      <c r="K164" s="83"/>
      <c r="L164" s="109"/>
      <c r="M164" s="26"/>
      <c r="N164" s="83"/>
      <c r="O164" s="109"/>
      <c r="P164" s="26"/>
      <c r="Q164" s="26"/>
      <c r="R164" s="26"/>
      <c r="S164" s="26"/>
      <c r="T164" s="110"/>
      <c r="U164" s="26"/>
      <c r="V164" s="26"/>
    </row>
    <row r="165" spans="7:22" ht="31.5" customHeight="1">
      <c r="G165" s="26"/>
      <c r="H165" s="83"/>
      <c r="I165" s="83"/>
      <c r="J165" s="26"/>
      <c r="K165" s="83"/>
      <c r="L165" s="109"/>
      <c r="M165" s="26"/>
      <c r="N165" s="83"/>
      <c r="O165" s="109"/>
      <c r="P165" s="26"/>
      <c r="Q165" s="26"/>
      <c r="R165" s="26"/>
      <c r="S165" s="26"/>
      <c r="T165" s="110"/>
      <c r="U165" s="26"/>
      <c r="V165" s="26"/>
    </row>
    <row r="166" spans="7:22" ht="31.5" customHeight="1">
      <c r="G166" s="26"/>
      <c r="H166" s="83"/>
      <c r="I166" s="83"/>
      <c r="J166" s="26"/>
      <c r="K166" s="83"/>
      <c r="L166" s="109"/>
      <c r="M166" s="26"/>
      <c r="N166" s="83"/>
      <c r="O166" s="109"/>
      <c r="P166" s="26"/>
      <c r="Q166" s="26"/>
      <c r="R166" s="26"/>
      <c r="S166" s="26"/>
      <c r="T166" s="110"/>
      <c r="U166" s="26"/>
      <c r="V166" s="26"/>
    </row>
    <row r="167" spans="7:22" ht="31.5" customHeight="1">
      <c r="G167" s="26"/>
      <c r="H167" s="83"/>
      <c r="I167" s="83"/>
      <c r="J167" s="26"/>
      <c r="K167" s="83"/>
      <c r="L167" s="109"/>
      <c r="M167" s="26"/>
      <c r="N167" s="83"/>
      <c r="O167" s="109"/>
      <c r="P167" s="26"/>
      <c r="Q167" s="26"/>
      <c r="R167" s="26"/>
      <c r="S167" s="26"/>
      <c r="T167" s="110"/>
      <c r="U167" s="26"/>
      <c r="V167" s="26"/>
    </row>
    <row r="168" spans="7:22" ht="31.5" customHeight="1">
      <c r="G168" s="26"/>
      <c r="H168" s="83"/>
      <c r="I168" s="83"/>
      <c r="J168" s="26"/>
      <c r="K168" s="83"/>
      <c r="L168" s="109"/>
      <c r="M168" s="26"/>
      <c r="N168" s="83"/>
      <c r="O168" s="109"/>
      <c r="P168" s="26"/>
      <c r="Q168" s="26"/>
      <c r="R168" s="26"/>
      <c r="S168" s="26"/>
      <c r="T168" s="110"/>
      <c r="U168" s="26"/>
      <c r="V168" s="26"/>
    </row>
    <row r="169" spans="7:22" ht="31.5" customHeight="1">
      <c r="G169" s="26"/>
      <c r="H169" s="83"/>
      <c r="I169" s="83"/>
      <c r="J169" s="26"/>
      <c r="K169" s="83"/>
      <c r="L169" s="109"/>
      <c r="M169" s="26"/>
      <c r="N169" s="83"/>
      <c r="O169" s="109"/>
      <c r="P169" s="26"/>
      <c r="Q169" s="26"/>
      <c r="R169" s="26"/>
      <c r="S169" s="26"/>
      <c r="T169" s="110"/>
      <c r="U169" s="26"/>
      <c r="V169" s="26"/>
    </row>
    <row r="170" spans="7:22" ht="31.5" customHeight="1">
      <c r="G170" s="26"/>
      <c r="H170" s="83"/>
      <c r="I170" s="83"/>
      <c r="J170" s="26"/>
      <c r="K170" s="83"/>
      <c r="L170" s="109"/>
      <c r="M170" s="26"/>
      <c r="N170" s="83"/>
      <c r="O170" s="109"/>
      <c r="P170" s="26"/>
      <c r="Q170" s="26"/>
      <c r="R170" s="26"/>
      <c r="S170" s="26"/>
      <c r="T170" s="110"/>
      <c r="U170" s="26"/>
      <c r="V170" s="26"/>
    </row>
    <row r="171" spans="7:22" ht="31.5" customHeight="1">
      <c r="G171" s="26"/>
      <c r="H171" s="83"/>
      <c r="I171" s="83"/>
      <c r="J171" s="26"/>
      <c r="K171" s="83"/>
      <c r="L171" s="109"/>
      <c r="M171" s="26"/>
      <c r="N171" s="83"/>
      <c r="O171" s="109"/>
      <c r="P171" s="26"/>
      <c r="Q171" s="26"/>
      <c r="R171" s="26"/>
      <c r="S171" s="26"/>
      <c r="T171" s="110"/>
      <c r="U171" s="26"/>
      <c r="V171" s="26"/>
    </row>
    <row r="172" spans="7:22" ht="31.5" customHeight="1">
      <c r="G172" s="26"/>
      <c r="H172" s="83"/>
      <c r="I172" s="83"/>
      <c r="J172" s="26"/>
      <c r="K172" s="83"/>
      <c r="L172" s="109"/>
      <c r="M172" s="26"/>
      <c r="N172" s="83"/>
      <c r="O172" s="109"/>
      <c r="P172" s="26"/>
      <c r="Q172" s="26"/>
      <c r="R172" s="26"/>
      <c r="S172" s="26"/>
      <c r="T172" s="110"/>
      <c r="U172" s="26"/>
      <c r="V172" s="26"/>
    </row>
    <row r="173" spans="7:22" ht="31.5" customHeight="1">
      <c r="G173" s="26"/>
      <c r="H173" s="83"/>
      <c r="I173" s="83"/>
      <c r="J173" s="26"/>
      <c r="K173" s="83"/>
      <c r="L173" s="109"/>
      <c r="M173" s="26"/>
      <c r="N173" s="83"/>
      <c r="O173" s="109"/>
      <c r="P173" s="26"/>
      <c r="Q173" s="26"/>
      <c r="R173" s="26"/>
      <c r="S173" s="26"/>
      <c r="T173" s="110"/>
      <c r="U173" s="26"/>
      <c r="V173" s="26"/>
    </row>
    <row r="174" spans="7:22" ht="31.5" customHeight="1">
      <c r="G174" s="26"/>
      <c r="H174" s="83"/>
      <c r="I174" s="83"/>
      <c r="J174" s="26"/>
      <c r="K174" s="83"/>
      <c r="L174" s="109"/>
      <c r="M174" s="26"/>
      <c r="N174" s="83"/>
      <c r="O174" s="109"/>
      <c r="P174" s="26"/>
      <c r="Q174" s="26"/>
      <c r="R174" s="26"/>
      <c r="S174" s="26"/>
      <c r="T174" s="110"/>
      <c r="U174" s="26"/>
      <c r="V174" s="26"/>
    </row>
    <row r="175" spans="7:22" ht="31.5" customHeight="1">
      <c r="G175" s="26"/>
      <c r="H175" s="83"/>
      <c r="I175" s="83"/>
      <c r="J175" s="26"/>
      <c r="K175" s="83"/>
      <c r="L175" s="109"/>
      <c r="M175" s="26"/>
      <c r="N175" s="83"/>
      <c r="O175" s="109"/>
      <c r="P175" s="26"/>
      <c r="Q175" s="26"/>
      <c r="R175" s="26"/>
      <c r="S175" s="26"/>
      <c r="T175" s="110"/>
      <c r="U175" s="26"/>
      <c r="V175" s="26"/>
    </row>
    <row r="176" spans="7:22" ht="31.5" customHeight="1">
      <c r="G176" s="26"/>
      <c r="H176" s="83"/>
      <c r="I176" s="83"/>
      <c r="J176" s="26"/>
      <c r="K176" s="83"/>
      <c r="L176" s="109"/>
      <c r="M176" s="26"/>
      <c r="N176" s="83"/>
      <c r="O176" s="109"/>
      <c r="P176" s="26"/>
      <c r="Q176" s="26"/>
      <c r="R176" s="26"/>
      <c r="S176" s="26"/>
      <c r="T176" s="110"/>
      <c r="U176" s="26"/>
      <c r="V176" s="26"/>
    </row>
    <row r="177" spans="7:22" ht="31.5" customHeight="1">
      <c r="G177" s="26"/>
      <c r="H177" s="83"/>
      <c r="I177" s="83"/>
      <c r="J177" s="26"/>
      <c r="K177" s="83"/>
      <c r="L177" s="109"/>
      <c r="M177" s="26"/>
      <c r="N177" s="83"/>
      <c r="O177" s="109"/>
      <c r="P177" s="26"/>
      <c r="Q177" s="26"/>
      <c r="R177" s="26"/>
      <c r="S177" s="26"/>
      <c r="T177" s="110"/>
      <c r="U177" s="26"/>
      <c r="V177" s="26"/>
    </row>
    <row r="178" spans="7:22" ht="31.5" customHeight="1">
      <c r="G178" s="26"/>
      <c r="H178" s="83"/>
      <c r="I178" s="83"/>
      <c r="J178" s="26"/>
      <c r="K178" s="83"/>
      <c r="L178" s="109"/>
      <c r="M178" s="26"/>
      <c r="N178" s="83"/>
      <c r="O178" s="109"/>
      <c r="P178" s="26"/>
      <c r="Q178" s="26"/>
      <c r="R178" s="26"/>
      <c r="S178" s="26"/>
      <c r="T178" s="110"/>
      <c r="U178" s="26"/>
      <c r="V178" s="26"/>
    </row>
    <row r="179" spans="7:22" ht="31.5" customHeight="1">
      <c r="G179" s="26"/>
      <c r="H179" s="83"/>
      <c r="I179" s="83"/>
      <c r="J179" s="26"/>
      <c r="K179" s="83"/>
      <c r="L179" s="109"/>
      <c r="M179" s="26"/>
      <c r="N179" s="83"/>
      <c r="O179" s="109"/>
      <c r="P179" s="26"/>
      <c r="Q179" s="26"/>
      <c r="R179" s="26"/>
      <c r="S179" s="26"/>
      <c r="T179" s="110"/>
      <c r="U179" s="26"/>
      <c r="V179" s="26"/>
    </row>
    <row r="180" spans="7:22" ht="31.5" customHeight="1">
      <c r="G180" s="26"/>
      <c r="H180" s="83"/>
      <c r="I180" s="83"/>
      <c r="J180" s="26"/>
      <c r="K180" s="83"/>
      <c r="L180" s="109"/>
      <c r="M180" s="26"/>
      <c r="N180" s="83"/>
      <c r="O180" s="109"/>
      <c r="P180" s="26"/>
      <c r="Q180" s="26"/>
      <c r="R180" s="26"/>
      <c r="S180" s="26"/>
      <c r="T180" s="110"/>
      <c r="U180" s="26"/>
      <c r="V180" s="26"/>
    </row>
    <row r="181" spans="7:22" ht="31.5" customHeight="1">
      <c r="G181" s="26"/>
      <c r="H181" s="83"/>
      <c r="I181" s="83"/>
      <c r="J181" s="26"/>
      <c r="K181" s="83"/>
      <c r="L181" s="109"/>
      <c r="M181" s="26"/>
      <c r="N181" s="83"/>
      <c r="O181" s="109"/>
      <c r="P181" s="26"/>
      <c r="Q181" s="26"/>
      <c r="R181" s="26"/>
      <c r="S181" s="26"/>
      <c r="T181" s="110"/>
      <c r="U181" s="26"/>
      <c r="V181" s="26"/>
    </row>
    <row r="182" spans="7:22" ht="31.5" customHeight="1">
      <c r="G182" s="26"/>
      <c r="H182" s="83"/>
      <c r="I182" s="83"/>
      <c r="J182" s="26"/>
      <c r="K182" s="83"/>
      <c r="L182" s="109"/>
      <c r="M182" s="26"/>
      <c r="N182" s="83"/>
      <c r="O182" s="109"/>
      <c r="P182" s="26"/>
      <c r="Q182" s="26"/>
      <c r="R182" s="26"/>
      <c r="S182" s="26"/>
      <c r="T182" s="110"/>
      <c r="U182" s="26"/>
      <c r="V182" s="26"/>
    </row>
    <row r="183" spans="7:22" ht="31.5" customHeight="1">
      <c r="G183" s="26"/>
      <c r="H183" s="83"/>
      <c r="I183" s="83"/>
      <c r="J183" s="26"/>
      <c r="K183" s="83"/>
      <c r="L183" s="109"/>
      <c r="M183" s="26"/>
      <c r="N183" s="83"/>
      <c r="O183" s="109"/>
      <c r="P183" s="26"/>
      <c r="Q183" s="26"/>
      <c r="R183" s="26"/>
      <c r="S183" s="26"/>
      <c r="T183" s="110"/>
      <c r="U183" s="26"/>
      <c r="V183" s="26"/>
    </row>
    <row r="184" spans="7:22" ht="31.5" customHeight="1">
      <c r="G184" s="26"/>
      <c r="H184" s="83"/>
      <c r="I184" s="83"/>
      <c r="J184" s="26"/>
      <c r="K184" s="83"/>
      <c r="L184" s="109"/>
      <c r="M184" s="26"/>
      <c r="N184" s="83"/>
      <c r="O184" s="109"/>
      <c r="P184" s="26"/>
      <c r="Q184" s="26"/>
      <c r="R184" s="26"/>
      <c r="S184" s="26"/>
      <c r="T184" s="110"/>
      <c r="U184" s="26"/>
      <c r="V184" s="26"/>
    </row>
    <row r="185" spans="7:22" ht="31.5" customHeight="1">
      <c r="G185" s="26"/>
      <c r="H185" s="83"/>
      <c r="I185" s="83"/>
      <c r="J185" s="26"/>
      <c r="K185" s="83"/>
      <c r="L185" s="109"/>
      <c r="M185" s="26"/>
      <c r="N185" s="83"/>
      <c r="O185" s="109"/>
      <c r="P185" s="26"/>
      <c r="Q185" s="26"/>
      <c r="R185" s="26"/>
      <c r="S185" s="26"/>
      <c r="T185" s="110"/>
      <c r="U185" s="26"/>
      <c r="V185" s="26"/>
    </row>
    <row r="186" spans="7:22" ht="31.5" customHeight="1">
      <c r="G186" s="26"/>
      <c r="H186" s="83"/>
      <c r="I186" s="83"/>
      <c r="J186" s="26"/>
      <c r="K186" s="83"/>
      <c r="L186" s="109"/>
      <c r="M186" s="26"/>
      <c r="N186" s="83"/>
      <c r="O186" s="109"/>
      <c r="P186" s="26"/>
      <c r="Q186" s="26"/>
      <c r="R186" s="26"/>
      <c r="S186" s="26"/>
      <c r="T186" s="110"/>
      <c r="U186" s="26"/>
      <c r="V186" s="26"/>
    </row>
    <row r="187" spans="7:22" ht="31.5" customHeight="1">
      <c r="G187" s="26"/>
      <c r="H187" s="83"/>
      <c r="I187" s="83"/>
      <c r="J187" s="26"/>
      <c r="K187" s="83"/>
      <c r="L187" s="109"/>
      <c r="M187" s="26"/>
      <c r="N187" s="83"/>
      <c r="O187" s="109"/>
      <c r="P187" s="26"/>
      <c r="Q187" s="26"/>
      <c r="R187" s="26"/>
      <c r="S187" s="26"/>
      <c r="T187" s="110"/>
      <c r="U187" s="26"/>
      <c r="V187" s="26"/>
    </row>
    <row r="188" spans="7:22" ht="31.5" customHeight="1">
      <c r="G188" s="26"/>
      <c r="H188" s="83"/>
      <c r="I188" s="83"/>
      <c r="J188" s="26"/>
      <c r="K188" s="83"/>
      <c r="L188" s="109"/>
      <c r="M188" s="26"/>
      <c r="N188" s="83"/>
      <c r="O188" s="109"/>
      <c r="P188" s="26"/>
      <c r="Q188" s="26"/>
      <c r="R188" s="26"/>
      <c r="S188" s="26"/>
      <c r="T188" s="110"/>
      <c r="U188" s="26"/>
      <c r="V188" s="26"/>
    </row>
    <row r="189" spans="7:22" ht="31.5" customHeight="1">
      <c r="G189" s="26"/>
      <c r="H189" s="83"/>
      <c r="I189" s="83"/>
      <c r="J189" s="26"/>
      <c r="K189" s="83"/>
      <c r="L189" s="109"/>
      <c r="M189" s="26"/>
      <c r="N189" s="83"/>
      <c r="O189" s="109"/>
      <c r="P189" s="26"/>
      <c r="Q189" s="26"/>
      <c r="R189" s="26"/>
      <c r="S189" s="26"/>
      <c r="T189" s="110"/>
      <c r="U189" s="26"/>
      <c r="V189" s="26"/>
    </row>
    <row r="190" spans="7:22" ht="31.5" customHeight="1">
      <c r="G190" s="26"/>
      <c r="H190" s="83"/>
      <c r="I190" s="83"/>
      <c r="J190" s="26"/>
      <c r="K190" s="83"/>
      <c r="L190" s="109"/>
      <c r="M190" s="26"/>
      <c r="N190" s="83"/>
      <c r="O190" s="109"/>
      <c r="P190" s="26"/>
      <c r="Q190" s="26"/>
      <c r="R190" s="26"/>
      <c r="S190" s="26"/>
      <c r="T190" s="110"/>
      <c r="U190" s="26"/>
      <c r="V190" s="26"/>
    </row>
    <row r="191" spans="7:22" ht="31.5" customHeight="1">
      <c r="G191" s="26"/>
      <c r="H191" s="83"/>
      <c r="I191" s="83"/>
      <c r="J191" s="26"/>
      <c r="K191" s="83"/>
      <c r="L191" s="109"/>
      <c r="M191" s="26"/>
      <c r="N191" s="83"/>
      <c r="O191" s="109"/>
      <c r="P191" s="26"/>
      <c r="Q191" s="26"/>
      <c r="R191" s="26"/>
      <c r="S191" s="26"/>
      <c r="T191" s="110"/>
      <c r="U191" s="26"/>
      <c r="V191" s="26"/>
    </row>
    <row r="192" spans="7:22" ht="31.5" customHeight="1">
      <c r="G192" s="26"/>
      <c r="H192" s="83"/>
      <c r="I192" s="83"/>
      <c r="J192" s="26"/>
      <c r="K192" s="83"/>
      <c r="L192" s="109"/>
      <c r="M192" s="26"/>
      <c r="N192" s="83"/>
      <c r="O192" s="109"/>
      <c r="P192" s="26"/>
      <c r="Q192" s="26"/>
      <c r="R192" s="26"/>
      <c r="S192" s="26"/>
      <c r="T192" s="110"/>
      <c r="U192" s="26"/>
      <c r="V192" s="26"/>
    </row>
    <row r="193" spans="7:22" ht="31.5" customHeight="1">
      <c r="G193" s="26"/>
      <c r="H193" s="83"/>
      <c r="I193" s="83"/>
      <c r="J193" s="26"/>
      <c r="K193" s="83"/>
      <c r="L193" s="109"/>
      <c r="M193" s="26"/>
      <c r="N193" s="83"/>
      <c r="O193" s="109"/>
      <c r="P193" s="26"/>
      <c r="Q193" s="26"/>
      <c r="R193" s="26"/>
      <c r="S193" s="26"/>
      <c r="T193" s="110"/>
      <c r="U193" s="26"/>
      <c r="V193" s="26"/>
    </row>
    <row r="194" spans="7:22" ht="31.5" customHeight="1">
      <c r="G194" s="26"/>
      <c r="H194" s="83"/>
      <c r="I194" s="83"/>
      <c r="J194" s="26"/>
      <c r="K194" s="83"/>
      <c r="L194" s="109"/>
      <c r="M194" s="26"/>
      <c r="N194" s="83"/>
      <c r="O194" s="109"/>
      <c r="P194" s="26"/>
      <c r="Q194" s="26"/>
      <c r="R194" s="26"/>
      <c r="S194" s="26"/>
      <c r="T194" s="110"/>
      <c r="U194" s="26"/>
      <c r="V194" s="26"/>
    </row>
    <row r="195" spans="7:22" ht="31.5" customHeight="1">
      <c r="G195" s="26"/>
      <c r="H195" s="83"/>
      <c r="I195" s="83"/>
      <c r="J195" s="26"/>
      <c r="K195" s="83"/>
      <c r="L195" s="109"/>
      <c r="M195" s="26"/>
      <c r="N195" s="83"/>
      <c r="O195" s="109"/>
      <c r="P195" s="26"/>
      <c r="Q195" s="26"/>
      <c r="R195" s="26"/>
      <c r="S195" s="26"/>
      <c r="T195" s="110"/>
      <c r="U195" s="26"/>
      <c r="V195" s="26"/>
    </row>
    <row r="196" spans="7:22" ht="31.5" customHeight="1">
      <c r="G196" s="26"/>
      <c r="H196" s="83"/>
      <c r="I196" s="83"/>
      <c r="J196" s="26"/>
      <c r="K196" s="83"/>
      <c r="L196" s="109"/>
      <c r="M196" s="26"/>
      <c r="N196" s="83"/>
      <c r="O196" s="109"/>
      <c r="P196" s="26"/>
      <c r="Q196" s="26"/>
      <c r="R196" s="26"/>
      <c r="S196" s="26"/>
      <c r="T196" s="110"/>
      <c r="U196" s="26"/>
      <c r="V196" s="26"/>
    </row>
    <row r="197" spans="7:22" ht="31.5" customHeight="1">
      <c r="G197" s="26"/>
      <c r="H197" s="83"/>
      <c r="I197" s="83"/>
      <c r="J197" s="26"/>
      <c r="K197" s="83"/>
      <c r="L197" s="109"/>
      <c r="M197" s="26"/>
      <c r="N197" s="83"/>
      <c r="O197" s="109"/>
      <c r="P197" s="26"/>
      <c r="Q197" s="26"/>
      <c r="R197" s="26"/>
      <c r="S197" s="26"/>
      <c r="T197" s="110"/>
      <c r="U197" s="26"/>
      <c r="V197" s="26"/>
    </row>
    <row r="198" spans="7:22" ht="31.5" customHeight="1">
      <c r="G198" s="26"/>
      <c r="H198" s="83"/>
      <c r="I198" s="83"/>
      <c r="J198" s="26"/>
      <c r="K198" s="83"/>
      <c r="L198" s="109"/>
      <c r="M198" s="26"/>
      <c r="N198" s="83"/>
      <c r="O198" s="109"/>
      <c r="P198" s="26"/>
      <c r="Q198" s="26"/>
      <c r="R198" s="26"/>
      <c r="S198" s="26"/>
      <c r="T198" s="110"/>
      <c r="U198" s="26"/>
      <c r="V198" s="26"/>
    </row>
    <row r="199" spans="7:22" ht="31.5" customHeight="1">
      <c r="G199" s="26"/>
      <c r="H199" s="83"/>
      <c r="I199" s="83"/>
      <c r="J199" s="26"/>
      <c r="K199" s="83"/>
      <c r="L199" s="109"/>
      <c r="M199" s="26"/>
      <c r="N199" s="83"/>
      <c r="O199" s="109"/>
      <c r="P199" s="26"/>
      <c r="Q199" s="26"/>
      <c r="R199" s="26"/>
      <c r="S199" s="26"/>
      <c r="T199" s="110"/>
      <c r="U199" s="26"/>
      <c r="V199" s="26"/>
    </row>
    <row r="200" spans="7:22" ht="31.5" customHeight="1">
      <c r="G200" s="26"/>
      <c r="H200" s="83"/>
      <c r="I200" s="83"/>
      <c r="J200" s="26"/>
      <c r="K200" s="83"/>
      <c r="L200" s="109"/>
      <c r="M200" s="26"/>
      <c r="N200" s="83"/>
      <c r="O200" s="109"/>
      <c r="P200" s="26"/>
      <c r="Q200" s="26"/>
      <c r="R200" s="26"/>
      <c r="S200" s="26"/>
      <c r="T200" s="110"/>
      <c r="U200" s="26"/>
      <c r="V200" s="26"/>
    </row>
    <row r="201" spans="7:22" ht="31.5" customHeight="1">
      <c r="G201" s="26"/>
      <c r="H201" s="83"/>
      <c r="I201" s="83"/>
      <c r="J201" s="26"/>
      <c r="K201" s="83"/>
      <c r="L201" s="109"/>
      <c r="M201" s="26"/>
      <c r="N201" s="83"/>
      <c r="O201" s="109"/>
      <c r="P201" s="26"/>
      <c r="Q201" s="26"/>
      <c r="R201" s="26"/>
      <c r="S201" s="26"/>
      <c r="T201" s="110"/>
      <c r="U201" s="26"/>
      <c r="V201" s="26"/>
    </row>
    <row r="202" spans="7:22" ht="31.5" customHeight="1">
      <c r="G202" s="26"/>
      <c r="H202" s="83"/>
      <c r="I202" s="83"/>
      <c r="J202" s="26"/>
      <c r="K202" s="83"/>
      <c r="L202" s="109"/>
      <c r="M202" s="26"/>
      <c r="N202" s="83"/>
      <c r="O202" s="109"/>
      <c r="P202" s="26"/>
      <c r="Q202" s="26"/>
      <c r="R202" s="26"/>
      <c r="S202" s="26"/>
      <c r="T202" s="110"/>
      <c r="U202" s="26"/>
      <c r="V202" s="26"/>
    </row>
    <row r="203" spans="7:22" ht="31.5" customHeight="1">
      <c r="G203" s="26"/>
      <c r="H203" s="83"/>
      <c r="I203" s="83"/>
      <c r="J203" s="26"/>
      <c r="K203" s="83"/>
      <c r="L203" s="109"/>
      <c r="M203" s="26"/>
      <c r="N203" s="83"/>
      <c r="O203" s="109"/>
      <c r="P203" s="26"/>
      <c r="Q203" s="26"/>
      <c r="R203" s="26"/>
      <c r="S203" s="26"/>
      <c r="T203" s="110"/>
      <c r="U203" s="26"/>
      <c r="V203" s="26"/>
    </row>
    <row r="204" spans="7:22" ht="31.5" customHeight="1">
      <c r="G204" s="26"/>
      <c r="H204" s="83"/>
      <c r="I204" s="83"/>
      <c r="J204" s="26"/>
      <c r="K204" s="83"/>
      <c r="L204" s="109"/>
      <c r="M204" s="26"/>
      <c r="N204" s="83"/>
      <c r="O204" s="109"/>
      <c r="P204" s="26"/>
      <c r="Q204" s="26"/>
      <c r="R204" s="26"/>
      <c r="S204" s="26"/>
      <c r="T204" s="110"/>
      <c r="U204" s="26"/>
      <c r="V204" s="26"/>
    </row>
    <row r="205" spans="7:22" ht="31.5" customHeight="1">
      <c r="G205" s="26"/>
      <c r="H205" s="83"/>
      <c r="I205" s="83"/>
      <c r="J205" s="26"/>
      <c r="K205" s="83"/>
      <c r="L205" s="109"/>
      <c r="M205" s="26"/>
      <c r="N205" s="83"/>
      <c r="O205" s="109"/>
      <c r="P205" s="26"/>
      <c r="Q205" s="26"/>
      <c r="R205" s="26"/>
      <c r="S205" s="26"/>
      <c r="T205" s="110"/>
      <c r="U205" s="26"/>
      <c r="V205" s="26"/>
    </row>
    <row r="206" spans="7:22" ht="31.5" customHeight="1">
      <c r="G206" s="26"/>
      <c r="H206" s="83"/>
      <c r="I206" s="83"/>
      <c r="J206" s="26"/>
      <c r="K206" s="83"/>
      <c r="L206" s="109"/>
      <c r="M206" s="26"/>
      <c r="N206" s="83"/>
      <c r="O206" s="109"/>
      <c r="P206" s="26"/>
      <c r="Q206" s="26"/>
      <c r="R206" s="26"/>
      <c r="S206" s="26"/>
      <c r="T206" s="110"/>
      <c r="U206" s="26"/>
      <c r="V206" s="26"/>
    </row>
    <row r="207" spans="7:22" ht="31.5" customHeight="1">
      <c r="G207" s="26"/>
      <c r="H207" s="83"/>
      <c r="I207" s="83"/>
      <c r="J207" s="26"/>
      <c r="K207" s="83"/>
      <c r="L207" s="109"/>
      <c r="M207" s="26"/>
      <c r="N207" s="83"/>
      <c r="O207" s="109"/>
      <c r="P207" s="26"/>
      <c r="Q207" s="26"/>
      <c r="R207" s="26"/>
      <c r="S207" s="26"/>
      <c r="T207" s="110"/>
      <c r="U207" s="26"/>
      <c r="V207" s="26"/>
    </row>
    <row r="208" spans="7:22" ht="31.5" customHeight="1">
      <c r="G208" s="26"/>
      <c r="H208" s="83"/>
      <c r="I208" s="83"/>
      <c r="J208" s="26"/>
      <c r="K208" s="83"/>
      <c r="L208" s="109"/>
      <c r="M208" s="26"/>
      <c r="N208" s="83"/>
      <c r="O208" s="109"/>
      <c r="P208" s="26"/>
      <c r="Q208" s="26"/>
      <c r="R208" s="26"/>
      <c r="S208" s="26"/>
      <c r="T208" s="110"/>
      <c r="U208" s="26"/>
      <c r="V208" s="26"/>
    </row>
    <row r="209" spans="7:22" ht="31.5" customHeight="1">
      <c r="G209" s="26"/>
      <c r="H209" s="83"/>
      <c r="I209" s="83"/>
      <c r="J209" s="26"/>
      <c r="K209" s="83"/>
      <c r="L209" s="109"/>
      <c r="M209" s="26"/>
      <c r="N209" s="83"/>
      <c r="O209" s="109"/>
      <c r="P209" s="26"/>
      <c r="Q209" s="26"/>
      <c r="R209" s="26"/>
      <c r="S209" s="26"/>
      <c r="T209" s="110"/>
      <c r="U209" s="26"/>
      <c r="V209" s="26"/>
    </row>
    <row r="210" spans="7:22" ht="31.5" customHeight="1">
      <c r="G210" s="26"/>
      <c r="H210" s="83"/>
      <c r="I210" s="83"/>
      <c r="J210" s="26"/>
      <c r="K210" s="83"/>
      <c r="L210" s="109"/>
      <c r="M210" s="26"/>
      <c r="N210" s="83"/>
      <c r="O210" s="109"/>
      <c r="P210" s="26"/>
      <c r="Q210" s="26"/>
      <c r="R210" s="26"/>
      <c r="S210" s="26"/>
      <c r="T210" s="110"/>
      <c r="U210" s="26"/>
      <c r="V210" s="26"/>
    </row>
    <row r="211" spans="7:22" ht="31.5" customHeight="1">
      <c r="G211" s="26"/>
      <c r="H211" s="83"/>
      <c r="I211" s="83"/>
      <c r="J211" s="26"/>
      <c r="K211" s="83"/>
      <c r="L211" s="109"/>
      <c r="M211" s="26"/>
      <c r="N211" s="83"/>
      <c r="O211" s="109"/>
      <c r="P211" s="26"/>
      <c r="Q211" s="26"/>
      <c r="R211" s="26"/>
      <c r="S211" s="26"/>
      <c r="T211" s="110"/>
      <c r="U211" s="26"/>
      <c r="V211" s="26"/>
    </row>
    <row r="212" spans="7:22" ht="31.5" customHeight="1">
      <c r="G212" s="26"/>
      <c r="H212" s="83"/>
      <c r="I212" s="83"/>
      <c r="J212" s="26"/>
      <c r="K212" s="83"/>
      <c r="L212" s="109"/>
      <c r="M212" s="26"/>
      <c r="N212" s="83"/>
      <c r="O212" s="109"/>
      <c r="P212" s="26"/>
      <c r="Q212" s="26"/>
      <c r="R212" s="26"/>
      <c r="S212" s="26"/>
      <c r="T212" s="110"/>
      <c r="U212" s="26"/>
      <c r="V212" s="26"/>
    </row>
    <row r="213" spans="7:22" ht="31.5" customHeight="1">
      <c r="G213" s="26"/>
      <c r="H213" s="83"/>
      <c r="I213" s="83"/>
      <c r="J213" s="26"/>
      <c r="K213" s="83"/>
      <c r="L213" s="109"/>
      <c r="M213" s="26"/>
      <c r="N213" s="83"/>
      <c r="O213" s="109"/>
      <c r="P213" s="26"/>
      <c r="Q213" s="26"/>
      <c r="R213" s="26"/>
      <c r="S213" s="26"/>
      <c r="T213" s="110"/>
      <c r="U213" s="26"/>
      <c r="V213" s="26"/>
    </row>
    <row r="214" spans="7:22" ht="31.5" customHeight="1">
      <c r="G214" s="26"/>
      <c r="H214" s="83"/>
      <c r="I214" s="83"/>
      <c r="J214" s="26"/>
      <c r="K214" s="83"/>
      <c r="L214" s="109"/>
      <c r="M214" s="26"/>
      <c r="N214" s="83"/>
      <c r="O214" s="109"/>
      <c r="P214" s="26"/>
      <c r="Q214" s="26"/>
      <c r="R214" s="26"/>
      <c r="S214" s="26"/>
      <c r="T214" s="110"/>
      <c r="U214" s="26"/>
      <c r="V214" s="26"/>
    </row>
    <row r="215" spans="7:22" ht="31.5" customHeight="1">
      <c r="G215" s="26"/>
      <c r="H215" s="83"/>
      <c r="I215" s="83"/>
      <c r="J215" s="26"/>
      <c r="K215" s="83"/>
      <c r="L215" s="109"/>
      <c r="M215" s="26"/>
      <c r="N215" s="83"/>
      <c r="O215" s="109"/>
      <c r="P215" s="26"/>
      <c r="Q215" s="26"/>
      <c r="R215" s="26"/>
      <c r="S215" s="26"/>
      <c r="T215" s="110"/>
      <c r="U215" s="26"/>
      <c r="V215" s="26"/>
    </row>
    <row r="216" spans="7:22" ht="31.5" customHeight="1">
      <c r="G216" s="26"/>
      <c r="H216" s="83"/>
      <c r="I216" s="83"/>
      <c r="J216" s="26"/>
      <c r="K216" s="83"/>
      <c r="L216" s="109"/>
      <c r="M216" s="26"/>
      <c r="N216" s="83"/>
      <c r="O216" s="109"/>
      <c r="P216" s="26"/>
      <c r="Q216" s="26"/>
      <c r="R216" s="26"/>
      <c r="S216" s="26"/>
      <c r="T216" s="110"/>
      <c r="U216" s="26"/>
      <c r="V216" s="26"/>
    </row>
    <row r="217" spans="7:22" ht="31.5" customHeight="1">
      <c r="G217" s="26"/>
      <c r="H217" s="83"/>
      <c r="I217" s="83"/>
      <c r="J217" s="26"/>
      <c r="K217" s="83"/>
      <c r="L217" s="109"/>
      <c r="M217" s="26"/>
      <c r="N217" s="83"/>
      <c r="O217" s="109"/>
      <c r="P217" s="26"/>
      <c r="Q217" s="26"/>
      <c r="R217" s="26"/>
      <c r="S217" s="26"/>
      <c r="T217" s="110"/>
      <c r="U217" s="26"/>
      <c r="V217" s="26"/>
    </row>
    <row r="218" spans="7:22" ht="31.5" customHeight="1">
      <c r="G218" s="26"/>
      <c r="H218" s="83"/>
      <c r="I218" s="83"/>
      <c r="J218" s="26"/>
      <c r="K218" s="83"/>
      <c r="L218" s="109"/>
      <c r="M218" s="26"/>
      <c r="N218" s="83"/>
      <c r="O218" s="109"/>
      <c r="P218" s="26"/>
      <c r="Q218" s="26"/>
      <c r="R218" s="26"/>
      <c r="S218" s="26"/>
      <c r="T218" s="110"/>
      <c r="U218" s="26"/>
      <c r="V218" s="26"/>
    </row>
    <row r="219" spans="7:22" ht="31.5" customHeight="1">
      <c r="G219" s="26"/>
      <c r="H219" s="83"/>
      <c r="I219" s="83"/>
      <c r="J219" s="26"/>
      <c r="K219" s="83"/>
      <c r="L219" s="109"/>
      <c r="M219" s="26"/>
      <c r="N219" s="83"/>
      <c r="O219" s="109"/>
      <c r="P219" s="26"/>
      <c r="Q219" s="26"/>
      <c r="R219" s="26"/>
      <c r="S219" s="26"/>
      <c r="T219" s="110"/>
      <c r="U219" s="26"/>
      <c r="V219" s="26"/>
    </row>
    <row r="220" spans="7:22" ht="31.5" customHeight="1">
      <c r="G220" s="26"/>
      <c r="H220" s="83"/>
      <c r="I220" s="83"/>
      <c r="J220" s="26"/>
      <c r="K220" s="83"/>
      <c r="L220" s="109"/>
      <c r="M220" s="26"/>
      <c r="N220" s="83"/>
      <c r="O220" s="109"/>
      <c r="P220" s="26"/>
      <c r="Q220" s="26"/>
      <c r="R220" s="26"/>
      <c r="S220" s="26"/>
      <c r="T220" s="110"/>
      <c r="U220" s="26"/>
      <c r="V220" s="26"/>
    </row>
    <row r="221" spans="7:22" ht="31.5" customHeight="1">
      <c r="G221" s="26"/>
      <c r="H221" s="83"/>
      <c r="I221" s="83"/>
      <c r="J221" s="26"/>
      <c r="K221" s="83"/>
      <c r="L221" s="109"/>
      <c r="M221" s="26"/>
      <c r="N221" s="83"/>
      <c r="O221" s="109"/>
      <c r="P221" s="26"/>
      <c r="Q221" s="26"/>
      <c r="R221" s="26"/>
      <c r="S221" s="26"/>
      <c r="T221" s="110"/>
      <c r="U221" s="26"/>
      <c r="V221" s="26"/>
    </row>
    <row r="222" spans="7:22" ht="31.5" customHeight="1">
      <c r="G222" s="26"/>
      <c r="H222" s="83"/>
      <c r="I222" s="83"/>
      <c r="J222" s="26"/>
      <c r="K222" s="83"/>
      <c r="L222" s="109"/>
      <c r="M222" s="26"/>
      <c r="N222" s="83"/>
      <c r="O222" s="109"/>
      <c r="P222" s="26"/>
      <c r="Q222" s="26"/>
      <c r="R222" s="26"/>
      <c r="S222" s="26"/>
      <c r="T222" s="110"/>
      <c r="U222" s="26"/>
      <c r="V222" s="26"/>
    </row>
    <row r="223" spans="7:22" ht="31.5" customHeight="1">
      <c r="G223" s="26"/>
      <c r="H223" s="83"/>
      <c r="I223" s="83"/>
      <c r="J223" s="26"/>
      <c r="K223" s="83"/>
      <c r="L223" s="109"/>
      <c r="M223" s="26"/>
      <c r="N223" s="83"/>
      <c r="O223" s="109"/>
      <c r="P223" s="26"/>
      <c r="Q223" s="26"/>
      <c r="R223" s="26"/>
      <c r="S223" s="26"/>
      <c r="T223" s="110"/>
      <c r="U223" s="26"/>
      <c r="V223" s="26"/>
    </row>
    <row r="224" spans="7:22" ht="31.5" customHeight="1">
      <c r="G224" s="26"/>
      <c r="H224" s="83"/>
      <c r="I224" s="83"/>
      <c r="J224" s="26"/>
      <c r="K224" s="83"/>
      <c r="L224" s="109"/>
      <c r="M224" s="26"/>
      <c r="N224" s="83"/>
      <c r="O224" s="109"/>
      <c r="P224" s="26"/>
      <c r="Q224" s="26"/>
      <c r="R224" s="26"/>
      <c r="S224" s="26"/>
      <c r="T224" s="110"/>
      <c r="U224" s="26"/>
      <c r="V224" s="26"/>
    </row>
    <row r="225" spans="7:22" ht="31.5" customHeight="1">
      <c r="G225" s="26"/>
      <c r="H225" s="83"/>
      <c r="I225" s="83"/>
      <c r="J225" s="26"/>
      <c r="K225" s="83"/>
      <c r="L225" s="109"/>
      <c r="M225" s="26"/>
      <c r="N225" s="83"/>
      <c r="O225" s="109"/>
      <c r="P225" s="26"/>
      <c r="Q225" s="26"/>
      <c r="R225" s="26"/>
      <c r="S225" s="26"/>
      <c r="T225" s="110"/>
      <c r="U225" s="26"/>
      <c r="V225" s="26"/>
    </row>
    <row r="226" spans="7:22" ht="31.5" customHeight="1">
      <c r="G226" s="26"/>
      <c r="H226" s="83"/>
      <c r="I226" s="83"/>
      <c r="J226" s="26"/>
      <c r="K226" s="83"/>
      <c r="L226" s="109"/>
      <c r="M226" s="26"/>
      <c r="N226" s="83"/>
      <c r="O226" s="109"/>
      <c r="P226" s="26"/>
      <c r="Q226" s="26"/>
      <c r="R226" s="26"/>
      <c r="S226" s="26"/>
      <c r="T226" s="110"/>
      <c r="U226" s="26"/>
      <c r="V226" s="26"/>
    </row>
    <row r="227" spans="7:22" ht="31.5" customHeight="1">
      <c r="G227" s="26"/>
      <c r="H227" s="83"/>
      <c r="I227" s="83"/>
      <c r="J227" s="26"/>
      <c r="K227" s="83"/>
      <c r="L227" s="109"/>
      <c r="M227" s="26"/>
      <c r="N227" s="83"/>
      <c r="O227" s="109"/>
      <c r="P227" s="26"/>
      <c r="Q227" s="26"/>
      <c r="R227" s="26"/>
      <c r="S227" s="26"/>
      <c r="T227" s="110"/>
      <c r="U227" s="26"/>
      <c r="V227" s="26"/>
    </row>
    <row r="228" spans="7:22" ht="31.5" customHeight="1">
      <c r="G228" s="26"/>
      <c r="H228" s="83"/>
      <c r="I228" s="83"/>
      <c r="J228" s="26"/>
      <c r="K228" s="83"/>
      <c r="L228" s="109"/>
      <c r="M228" s="26"/>
      <c r="N228" s="83"/>
      <c r="O228" s="109"/>
      <c r="P228" s="26"/>
      <c r="Q228" s="26"/>
      <c r="R228" s="26"/>
      <c r="S228" s="26"/>
      <c r="T228" s="110"/>
      <c r="U228" s="26"/>
      <c r="V228" s="26"/>
    </row>
    <row r="229" spans="7:22" ht="31.5" customHeight="1">
      <c r="G229" s="26"/>
      <c r="H229" s="83"/>
      <c r="I229" s="83"/>
      <c r="J229" s="26"/>
      <c r="K229" s="83"/>
      <c r="L229" s="109"/>
      <c r="M229" s="26"/>
      <c r="N229" s="83"/>
      <c r="O229" s="109"/>
      <c r="P229" s="26"/>
      <c r="Q229" s="26"/>
      <c r="R229" s="26"/>
      <c r="S229" s="26"/>
      <c r="T229" s="110"/>
      <c r="U229" s="26"/>
      <c r="V229" s="26"/>
    </row>
    <row r="230" spans="7:22" ht="31.5" customHeight="1">
      <c r="G230" s="26"/>
      <c r="H230" s="83"/>
      <c r="I230" s="83"/>
      <c r="J230" s="26"/>
      <c r="K230" s="83"/>
      <c r="L230" s="109"/>
      <c r="M230" s="26"/>
      <c r="N230" s="83"/>
      <c r="O230" s="109"/>
      <c r="P230" s="26"/>
      <c r="Q230" s="26"/>
      <c r="R230" s="26"/>
      <c r="S230" s="26"/>
      <c r="T230" s="110"/>
      <c r="U230" s="26"/>
      <c r="V230" s="26"/>
    </row>
    <row r="231" spans="7:22" ht="31.5" customHeight="1">
      <c r="G231" s="26"/>
      <c r="H231" s="83"/>
      <c r="I231" s="83"/>
      <c r="J231" s="26"/>
      <c r="K231" s="83"/>
      <c r="L231" s="109"/>
      <c r="M231" s="26"/>
      <c r="N231" s="83"/>
      <c r="O231" s="109"/>
      <c r="P231" s="26"/>
      <c r="Q231" s="26"/>
      <c r="R231" s="26"/>
      <c r="S231" s="26"/>
      <c r="T231" s="110"/>
      <c r="U231" s="26"/>
      <c r="V231" s="26"/>
    </row>
    <row r="232" spans="7:22" ht="31.5" customHeight="1">
      <c r="G232" s="26"/>
      <c r="H232" s="83"/>
      <c r="I232" s="83"/>
      <c r="J232" s="26"/>
      <c r="K232" s="83"/>
      <c r="L232" s="109"/>
      <c r="M232" s="26"/>
      <c r="N232" s="83"/>
      <c r="O232" s="109"/>
      <c r="P232" s="26"/>
      <c r="Q232" s="26"/>
      <c r="R232" s="26"/>
      <c r="S232" s="26"/>
      <c r="T232" s="110"/>
      <c r="U232" s="26"/>
      <c r="V232" s="26"/>
    </row>
    <row r="233" spans="7:22" ht="31.5" customHeight="1">
      <c r="G233" s="26"/>
      <c r="H233" s="83"/>
      <c r="I233" s="83"/>
      <c r="J233" s="26"/>
      <c r="K233" s="83"/>
      <c r="L233" s="109"/>
      <c r="M233" s="26"/>
      <c r="N233" s="83"/>
      <c r="O233" s="109"/>
      <c r="P233" s="26"/>
      <c r="Q233" s="26"/>
      <c r="R233" s="26"/>
      <c r="S233" s="26"/>
      <c r="T233" s="110"/>
      <c r="U233" s="26"/>
      <c r="V233" s="26"/>
    </row>
    <row r="234" spans="7:22" ht="31.5" customHeight="1">
      <c r="G234" s="26"/>
      <c r="H234" s="83"/>
      <c r="I234" s="83"/>
      <c r="J234" s="26"/>
      <c r="K234" s="83"/>
      <c r="L234" s="109"/>
      <c r="M234" s="26"/>
      <c r="N234" s="83"/>
      <c r="O234" s="109"/>
      <c r="P234" s="26"/>
      <c r="Q234" s="26"/>
      <c r="R234" s="26"/>
      <c r="S234" s="26"/>
      <c r="T234" s="110"/>
      <c r="U234" s="26"/>
      <c r="V234" s="26"/>
    </row>
  </sheetData>
  <sheetProtection/>
  <mergeCells count="426">
    <mergeCell ref="D2:G2"/>
    <mergeCell ref="A2:C2"/>
    <mergeCell ref="B81:B83"/>
    <mergeCell ref="C75:C80"/>
    <mergeCell ref="G72:G74"/>
    <mergeCell ref="F72:F74"/>
    <mergeCell ref="A75:A80"/>
    <mergeCell ref="A81:A83"/>
    <mergeCell ref="B75:B80"/>
    <mergeCell ref="G81:G83"/>
    <mergeCell ref="F75:F80"/>
    <mergeCell ref="E75:E80"/>
    <mergeCell ref="D75:D80"/>
    <mergeCell ref="H92:H93"/>
    <mergeCell ref="G91:G93"/>
    <mergeCell ref="F91:F93"/>
    <mergeCell ref="E91:E93"/>
    <mergeCell ref="D91:D93"/>
    <mergeCell ref="E72:E74"/>
    <mergeCell ref="D72:D74"/>
    <mergeCell ref="C72:C74"/>
    <mergeCell ref="D53:D55"/>
    <mergeCell ref="D56:D58"/>
    <mergeCell ref="C53:C55"/>
    <mergeCell ref="E56:E58"/>
    <mergeCell ref="C69:C71"/>
    <mergeCell ref="F69:F71"/>
    <mergeCell ref="E69:E71"/>
    <mergeCell ref="D69:D71"/>
    <mergeCell ref="G53:G55"/>
    <mergeCell ref="F53:F55"/>
    <mergeCell ref="G56:G58"/>
    <mergeCell ref="F59:F61"/>
    <mergeCell ref="F56:F58"/>
    <mergeCell ref="E53:E55"/>
    <mergeCell ref="I51:I52"/>
    <mergeCell ref="H51:H52"/>
    <mergeCell ref="I54:I55"/>
    <mergeCell ref="H54:H55"/>
    <mergeCell ref="D62:D64"/>
    <mergeCell ref="G41:G46"/>
    <mergeCell ref="B41:B46"/>
    <mergeCell ref="D47:D49"/>
    <mergeCell ref="C47:C49"/>
    <mergeCell ref="B47:B49"/>
    <mergeCell ref="C50:C52"/>
    <mergeCell ref="D50:D52"/>
    <mergeCell ref="F50:F52"/>
    <mergeCell ref="E50:E52"/>
    <mergeCell ref="I48:I49"/>
    <mergeCell ref="H48:H49"/>
    <mergeCell ref="M42:M43"/>
    <mergeCell ref="M45:M46"/>
    <mergeCell ref="I42:I46"/>
    <mergeCell ref="H42:H46"/>
    <mergeCell ref="K36:K37"/>
    <mergeCell ref="J42:J46"/>
    <mergeCell ref="L42:L43"/>
    <mergeCell ref="K42:K43"/>
    <mergeCell ref="K45:K46"/>
    <mergeCell ref="L45:L46"/>
    <mergeCell ref="J36:J40"/>
    <mergeCell ref="L36:L37"/>
    <mergeCell ref="K39:K40"/>
    <mergeCell ref="E35:E40"/>
    <mergeCell ref="F41:F46"/>
    <mergeCell ref="E41:E46"/>
    <mergeCell ref="D32:D34"/>
    <mergeCell ref="C35:C40"/>
    <mergeCell ref="D41:D46"/>
    <mergeCell ref="C41:C46"/>
    <mergeCell ref="I27:I28"/>
    <mergeCell ref="G23:G25"/>
    <mergeCell ref="G47:G49"/>
    <mergeCell ref="F47:F49"/>
    <mergeCell ref="E47:E49"/>
    <mergeCell ref="F29:F31"/>
    <mergeCell ref="E32:E34"/>
    <mergeCell ref="E23:E25"/>
    <mergeCell ref="E29:E31"/>
    <mergeCell ref="G35:G40"/>
    <mergeCell ref="B17:B22"/>
    <mergeCell ref="K21:K22"/>
    <mergeCell ref="I36:I40"/>
    <mergeCell ref="T59:T61"/>
    <mergeCell ref="F23:F25"/>
    <mergeCell ref="R47:R49"/>
    <mergeCell ref="S56:S58"/>
    <mergeCell ref="G29:G31"/>
    <mergeCell ref="J33:J34"/>
    <mergeCell ref="H36:H40"/>
    <mergeCell ref="T65:T67"/>
    <mergeCell ref="T84:T86"/>
    <mergeCell ref="A11:A16"/>
    <mergeCell ref="R17:R19"/>
    <mergeCell ref="Q17:Q22"/>
    <mergeCell ref="L18:L19"/>
    <mergeCell ref="L21:L22"/>
    <mergeCell ref="C17:C22"/>
    <mergeCell ref="A17:A22"/>
    <mergeCell ref="B11:B16"/>
    <mergeCell ref="S41:S46"/>
    <mergeCell ref="U41:U46"/>
    <mergeCell ref="T50:T52"/>
    <mergeCell ref="S50:S52"/>
    <mergeCell ref="T41:T46"/>
    <mergeCell ref="U59:U61"/>
    <mergeCell ref="T53:T55"/>
    <mergeCell ref="V111:V112"/>
    <mergeCell ref="V109:V110"/>
    <mergeCell ref="V107:V108"/>
    <mergeCell ref="U53:U55"/>
    <mergeCell ref="V69:V71"/>
    <mergeCell ref="U84:U86"/>
    <mergeCell ref="U72:U74"/>
    <mergeCell ref="V72:V74"/>
    <mergeCell ref="V81:V83"/>
    <mergeCell ref="V87:V89"/>
    <mergeCell ref="V105:V106"/>
    <mergeCell ref="V99:V100"/>
    <mergeCell ref="V38:V40"/>
    <mergeCell ref="V41:V43"/>
    <mergeCell ref="V44:V46"/>
    <mergeCell ref="V53:V55"/>
    <mergeCell ref="V47:V49"/>
    <mergeCell ref="V97:V98"/>
    <mergeCell ref="V103:V104"/>
    <mergeCell ref="V101:V102"/>
    <mergeCell ref="D3:G3"/>
    <mergeCell ref="D4:G4"/>
    <mergeCell ref="U26:U28"/>
    <mergeCell ref="D5:G5"/>
    <mergeCell ref="F17:F22"/>
    <mergeCell ref="E17:E22"/>
    <mergeCell ref="D17:D22"/>
    <mergeCell ref="I24:I25"/>
    <mergeCell ref="H24:H25"/>
    <mergeCell ref="D23:D25"/>
    <mergeCell ref="U32:U34"/>
    <mergeCell ref="T32:T34"/>
    <mergeCell ref="R35:R37"/>
    <mergeCell ref="Q35:Q40"/>
    <mergeCell ref="T35:T40"/>
    <mergeCell ref="U35:U40"/>
    <mergeCell ref="R38:R40"/>
    <mergeCell ref="R32:R34"/>
    <mergeCell ref="S32:S34"/>
    <mergeCell ref="H33:H34"/>
    <mergeCell ref="G32:G34"/>
    <mergeCell ref="F32:F34"/>
    <mergeCell ref="C32:C34"/>
    <mergeCell ref="M36:M37"/>
    <mergeCell ref="S35:S40"/>
    <mergeCell ref="Q32:Q34"/>
    <mergeCell ref="I33:I34"/>
    <mergeCell ref="F35:F40"/>
    <mergeCell ref="U29:U31"/>
    <mergeCell ref="B56:B58"/>
    <mergeCell ref="A26:A28"/>
    <mergeCell ref="M39:M40"/>
    <mergeCell ref="L39:L40"/>
    <mergeCell ref="A29:A31"/>
    <mergeCell ref="C26:C28"/>
    <mergeCell ref="A32:A34"/>
    <mergeCell ref="F26:F28"/>
    <mergeCell ref="E26:E28"/>
    <mergeCell ref="I63:I64"/>
    <mergeCell ref="V11:V16"/>
    <mergeCell ref="S11:S16"/>
    <mergeCell ref="V32:V34"/>
    <mergeCell ref="V35:V37"/>
    <mergeCell ref="S26:S28"/>
    <mergeCell ref="V26:V31"/>
    <mergeCell ref="S29:S31"/>
    <mergeCell ref="T26:T28"/>
    <mergeCell ref="T29:T31"/>
    <mergeCell ref="I60:I61"/>
    <mergeCell ref="A114:A115"/>
    <mergeCell ref="A97:A98"/>
    <mergeCell ref="A103:A104"/>
    <mergeCell ref="S59:S61"/>
    <mergeCell ref="Q62:Q64"/>
    <mergeCell ref="R62:R64"/>
    <mergeCell ref="A65:A67"/>
    <mergeCell ref="B65:B67"/>
    <mergeCell ref="J66:J67"/>
    <mergeCell ref="H63:H64"/>
    <mergeCell ref="Q47:Q49"/>
    <mergeCell ref="Q56:Q58"/>
    <mergeCell ref="E59:E61"/>
    <mergeCell ref="C59:C61"/>
    <mergeCell ref="D59:D61"/>
    <mergeCell ref="J57:J58"/>
    <mergeCell ref="I57:I58"/>
    <mergeCell ref="H57:H58"/>
    <mergeCell ref="G50:G52"/>
    <mergeCell ref="A62:A64"/>
    <mergeCell ref="B62:B64"/>
    <mergeCell ref="G62:G64"/>
    <mergeCell ref="F62:F64"/>
    <mergeCell ref="E62:E64"/>
    <mergeCell ref="C29:C31"/>
    <mergeCell ref="B59:B61"/>
    <mergeCell ref="C56:C58"/>
    <mergeCell ref="C62:C64"/>
    <mergeCell ref="A35:A40"/>
    <mergeCell ref="A23:A25"/>
    <mergeCell ref="A41:A46"/>
    <mergeCell ref="B29:B31"/>
    <mergeCell ref="B26:B28"/>
    <mergeCell ref="B23:B25"/>
    <mergeCell ref="A59:A61"/>
    <mergeCell ref="A56:A58"/>
    <mergeCell ref="B53:B55"/>
    <mergeCell ref="U11:U16"/>
    <mergeCell ref="K15:K16"/>
    <mergeCell ref="I12:I16"/>
    <mergeCell ref="H12:H16"/>
    <mergeCell ref="N8:P9"/>
    <mergeCell ref="G11:G16"/>
    <mergeCell ref="R8:R9"/>
    <mergeCell ref="Q8:Q9"/>
    <mergeCell ref="A1:C1"/>
    <mergeCell ref="C8:C9"/>
    <mergeCell ref="A8:A9"/>
    <mergeCell ref="K8:M9"/>
    <mergeCell ref="B8:B9"/>
    <mergeCell ref="G8:G9"/>
    <mergeCell ref="A6:U6"/>
    <mergeCell ref="H8:J9"/>
    <mergeCell ref="D8:F8"/>
    <mergeCell ref="D1:G1"/>
    <mergeCell ref="U23:U25"/>
    <mergeCell ref="V23:V25"/>
    <mergeCell ref="T17:T22"/>
    <mergeCell ref="S23:S25"/>
    <mergeCell ref="T23:T25"/>
    <mergeCell ref="R23:R25"/>
    <mergeCell ref="R20:R22"/>
    <mergeCell ref="Q23:Q25"/>
    <mergeCell ref="R41:R43"/>
    <mergeCell ref="U47:U49"/>
    <mergeCell ref="V114:V115"/>
    <mergeCell ref="U8:U9"/>
    <mergeCell ref="T8:T9"/>
    <mergeCell ref="S8:S9"/>
    <mergeCell ref="S17:S22"/>
    <mergeCell ref="V17:V22"/>
    <mergeCell ref="U17:U22"/>
    <mergeCell ref="R44:R46"/>
    <mergeCell ref="D29:D31"/>
    <mergeCell ref="J27:J28"/>
    <mergeCell ref="J30:J31"/>
    <mergeCell ref="G26:G28"/>
    <mergeCell ref="D26:D28"/>
    <mergeCell ref="Q29:Q31"/>
    <mergeCell ref="Q26:Q28"/>
    <mergeCell ref="H27:H28"/>
    <mergeCell ref="I30:I31"/>
    <mergeCell ref="H30:H31"/>
    <mergeCell ref="M18:M19"/>
    <mergeCell ref="C11:C16"/>
    <mergeCell ref="I18:I22"/>
    <mergeCell ref="H18:H22"/>
    <mergeCell ref="C23:C25"/>
    <mergeCell ref="J12:J16"/>
    <mergeCell ref="E11:E16"/>
    <mergeCell ref="D11:D16"/>
    <mergeCell ref="G17:G22"/>
    <mergeCell ref="F11:F16"/>
    <mergeCell ref="U50:U52"/>
    <mergeCell ref="S53:S55"/>
    <mergeCell ref="R11:R13"/>
    <mergeCell ref="R14:R16"/>
    <mergeCell ref="Q11:Q16"/>
    <mergeCell ref="J24:J25"/>
    <mergeCell ref="L12:L13"/>
    <mergeCell ref="K12:K13"/>
    <mergeCell ref="L15:L16"/>
    <mergeCell ref="S47:S49"/>
    <mergeCell ref="T47:T49"/>
    <mergeCell ref="V59:V61"/>
    <mergeCell ref="J60:J61"/>
    <mergeCell ref="R59:R61"/>
    <mergeCell ref="V56:V58"/>
    <mergeCell ref="T56:T58"/>
    <mergeCell ref="V50:V52"/>
    <mergeCell ref="Q59:Q61"/>
    <mergeCell ref="G69:G71"/>
    <mergeCell ref="J70:J71"/>
    <mergeCell ref="V65:V67"/>
    <mergeCell ref="Q69:Q71"/>
    <mergeCell ref="R69:R71"/>
    <mergeCell ref="S69:S71"/>
    <mergeCell ref="T69:T71"/>
    <mergeCell ref="U69:U71"/>
    <mergeCell ref="A68:U68"/>
    <mergeCell ref="A69:A71"/>
    <mergeCell ref="U65:U67"/>
    <mergeCell ref="C65:C67"/>
    <mergeCell ref="S65:S67"/>
    <mergeCell ref="B69:B71"/>
    <mergeCell ref="I66:I67"/>
    <mergeCell ref="H66:H67"/>
    <mergeCell ref="G65:G67"/>
    <mergeCell ref="F65:F67"/>
    <mergeCell ref="E65:E67"/>
    <mergeCell ref="D65:D67"/>
    <mergeCell ref="I70:I71"/>
    <mergeCell ref="I73:I74"/>
    <mergeCell ref="H73:H74"/>
    <mergeCell ref="K76:K77"/>
    <mergeCell ref="J76:J80"/>
    <mergeCell ref="I76:I80"/>
    <mergeCell ref="H76:H80"/>
    <mergeCell ref="J73:J74"/>
    <mergeCell ref="H70:H71"/>
    <mergeCell ref="S72:S74"/>
    <mergeCell ref="T72:T74"/>
    <mergeCell ref="R84:R86"/>
    <mergeCell ref="A72:A74"/>
    <mergeCell ref="B72:B74"/>
    <mergeCell ref="Q72:Q74"/>
    <mergeCell ref="R72:R74"/>
    <mergeCell ref="I82:I83"/>
    <mergeCell ref="R78:R80"/>
    <mergeCell ref="L79:L80"/>
    <mergeCell ref="A91:A93"/>
    <mergeCell ref="A90:U90"/>
    <mergeCell ref="A87:A89"/>
    <mergeCell ref="B87:B89"/>
    <mergeCell ref="Q87:Q89"/>
    <mergeCell ref="R87:R89"/>
    <mergeCell ref="S87:S89"/>
    <mergeCell ref="T87:T89"/>
    <mergeCell ref="C91:C93"/>
    <mergeCell ref="I92:I93"/>
    <mergeCell ref="Q81:Q83"/>
    <mergeCell ref="G75:G80"/>
    <mergeCell ref="Q75:Q80"/>
    <mergeCell ref="L76:L77"/>
    <mergeCell ref="D81:D83"/>
    <mergeCell ref="C81:C83"/>
    <mergeCell ref="H82:H83"/>
    <mergeCell ref="F81:F83"/>
    <mergeCell ref="E81:E83"/>
    <mergeCell ref="H85:H86"/>
    <mergeCell ref="G84:G86"/>
    <mergeCell ref="I88:I89"/>
    <mergeCell ref="C87:C89"/>
    <mergeCell ref="J85:J86"/>
    <mergeCell ref="B84:B86"/>
    <mergeCell ref="F84:F86"/>
    <mergeCell ref="E84:E86"/>
    <mergeCell ref="J88:J89"/>
    <mergeCell ref="H88:H89"/>
    <mergeCell ref="A84:A86"/>
    <mergeCell ref="S84:S86"/>
    <mergeCell ref="E87:E89"/>
    <mergeCell ref="D87:D89"/>
    <mergeCell ref="D84:D86"/>
    <mergeCell ref="C84:C86"/>
    <mergeCell ref="G87:G89"/>
    <mergeCell ref="F87:F89"/>
    <mergeCell ref="Q84:Q86"/>
    <mergeCell ref="I85:I86"/>
    <mergeCell ref="B91:B93"/>
    <mergeCell ref="Q91:Q93"/>
    <mergeCell ref="J82:J83"/>
    <mergeCell ref="V75:V80"/>
    <mergeCell ref="U75:U80"/>
    <mergeCell ref="T75:T80"/>
    <mergeCell ref="S75:S80"/>
    <mergeCell ref="S81:S83"/>
    <mergeCell ref="K79:K80"/>
    <mergeCell ref="R81:R83"/>
    <mergeCell ref="R75:R77"/>
    <mergeCell ref="U87:U89"/>
    <mergeCell ref="V84:V86"/>
    <mergeCell ref="U81:U83"/>
    <mergeCell ref="T81:T83"/>
    <mergeCell ref="J92:J93"/>
    <mergeCell ref="V91:V93"/>
    <mergeCell ref="U91:U93"/>
    <mergeCell ref="T91:T93"/>
    <mergeCell ref="S91:S93"/>
    <mergeCell ref="R91:R93"/>
    <mergeCell ref="M21:M22"/>
    <mergeCell ref="Q65:Q67"/>
    <mergeCell ref="R65:R67"/>
    <mergeCell ref="T62:T64"/>
    <mergeCell ref="R56:R58"/>
    <mergeCell ref="Q50:Q52"/>
    <mergeCell ref="R50:R52"/>
    <mergeCell ref="S62:S64"/>
    <mergeCell ref="R29:R31"/>
    <mergeCell ref="V62:V64"/>
    <mergeCell ref="J63:J64"/>
    <mergeCell ref="R26:R28"/>
    <mergeCell ref="A53:A55"/>
    <mergeCell ref="B32:B34"/>
    <mergeCell ref="B35:B40"/>
    <mergeCell ref="Q41:Q46"/>
    <mergeCell ref="A47:A49"/>
    <mergeCell ref="A50:A52"/>
    <mergeCell ref="B50:B52"/>
    <mergeCell ref="K18:K19"/>
    <mergeCell ref="A10:U10"/>
    <mergeCell ref="Q53:Q55"/>
    <mergeCell ref="R53:R55"/>
    <mergeCell ref="J54:J55"/>
    <mergeCell ref="U62:U64"/>
    <mergeCell ref="J48:J49"/>
    <mergeCell ref="D35:D40"/>
    <mergeCell ref="U56:U58"/>
    <mergeCell ref="J18:J22"/>
    <mergeCell ref="A7:U7"/>
    <mergeCell ref="T11:T16"/>
    <mergeCell ref="H60:H61"/>
    <mergeCell ref="G59:G61"/>
    <mergeCell ref="H5:K5"/>
    <mergeCell ref="H1:K1"/>
    <mergeCell ref="H2:K2"/>
    <mergeCell ref="H3:K3"/>
    <mergeCell ref="H4:K4"/>
    <mergeCell ref="J51:J52"/>
  </mergeCells>
  <printOptions/>
  <pageMargins left="0.03937007874015748" right="0.03937007874015748" top="0.5511811023622047" bottom="0.5511811023622047" header="0.31496062992125984" footer="0.31496062992125984"/>
  <pageSetup horizontalDpi="200" verticalDpi="2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"/>
  <sheetViews>
    <sheetView tabSelected="1" zoomScalePageLayoutView="0" workbookViewId="0" topLeftCell="CC1">
      <selection activeCell="D5" sqref="D5:D11"/>
    </sheetView>
  </sheetViews>
  <sheetFormatPr defaultColWidth="11.375" defaultRowHeight="14.25"/>
  <cols>
    <col min="1" max="3" width="18.75390625" style="2" customWidth="1"/>
    <col min="4" max="4" width="20.00390625" style="2" customWidth="1"/>
    <col min="5" max="8" width="18.75390625" style="2" customWidth="1"/>
    <col min="9" max="84" width="18.75390625" style="1" customWidth="1"/>
    <col min="85" max="85" width="63.125" style="1" customWidth="1"/>
    <col min="86" max="16384" width="11.375" style="1" customWidth="1"/>
  </cols>
  <sheetData>
    <row r="1" spans="1:85" ht="45" customHeight="1" thickBot="1">
      <c r="A1" s="316" t="s">
        <v>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 t="s">
        <v>0</v>
      </c>
    </row>
    <row r="2" spans="1:85" s="2" customFormat="1" ht="31.5" customHeight="1" thickBot="1">
      <c r="A2" s="319" t="s">
        <v>34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1"/>
      <c r="CG2" s="317"/>
    </row>
    <row r="3" spans="1:85" s="2" customFormat="1" ht="36" customHeight="1">
      <c r="A3" s="309" t="s">
        <v>67</v>
      </c>
      <c r="B3" s="309"/>
      <c r="C3" s="309"/>
      <c r="D3" s="309"/>
      <c r="E3" s="309" t="s">
        <v>16</v>
      </c>
      <c r="F3" s="309"/>
      <c r="G3" s="309"/>
      <c r="H3" s="309"/>
      <c r="I3" s="311" t="s">
        <v>15</v>
      </c>
      <c r="J3" s="311"/>
      <c r="K3" s="311"/>
      <c r="L3" s="312"/>
      <c r="M3" s="313" t="s">
        <v>33</v>
      </c>
      <c r="N3" s="311"/>
      <c r="O3" s="311"/>
      <c r="P3" s="312"/>
      <c r="Q3" s="313" t="s">
        <v>32</v>
      </c>
      <c r="R3" s="311"/>
      <c r="S3" s="311"/>
      <c r="T3" s="312"/>
      <c r="U3" s="313" t="s">
        <v>31</v>
      </c>
      <c r="V3" s="314"/>
      <c r="W3" s="314"/>
      <c r="X3" s="315"/>
      <c r="Y3" s="308" t="s">
        <v>30</v>
      </c>
      <c r="Z3" s="309"/>
      <c r="AA3" s="309"/>
      <c r="AB3" s="310"/>
      <c r="AC3" s="308" t="s">
        <v>29</v>
      </c>
      <c r="AD3" s="309"/>
      <c r="AE3" s="309"/>
      <c r="AF3" s="310"/>
      <c r="AG3" s="308" t="s">
        <v>28</v>
      </c>
      <c r="AH3" s="309"/>
      <c r="AI3" s="309"/>
      <c r="AJ3" s="310"/>
      <c r="AK3" s="308" t="s">
        <v>27</v>
      </c>
      <c r="AL3" s="309"/>
      <c r="AM3" s="309"/>
      <c r="AN3" s="310"/>
      <c r="AO3" s="308" t="s">
        <v>26</v>
      </c>
      <c r="AP3" s="309"/>
      <c r="AQ3" s="309"/>
      <c r="AR3" s="310"/>
      <c r="AS3" s="308" t="s">
        <v>25</v>
      </c>
      <c r="AT3" s="309"/>
      <c r="AU3" s="309"/>
      <c r="AV3" s="310"/>
      <c r="AW3" s="308" t="s">
        <v>24</v>
      </c>
      <c r="AX3" s="309"/>
      <c r="AY3" s="309"/>
      <c r="AZ3" s="310"/>
      <c r="BA3" s="308" t="s">
        <v>23</v>
      </c>
      <c r="BB3" s="309"/>
      <c r="BC3" s="309"/>
      <c r="BD3" s="310"/>
      <c r="BE3" s="308" t="s">
        <v>22</v>
      </c>
      <c r="BF3" s="309"/>
      <c r="BG3" s="309"/>
      <c r="BH3" s="310"/>
      <c r="BI3" s="308" t="s">
        <v>21</v>
      </c>
      <c r="BJ3" s="309"/>
      <c r="BK3" s="309"/>
      <c r="BL3" s="310"/>
      <c r="BM3" s="308" t="s">
        <v>20</v>
      </c>
      <c r="BN3" s="309"/>
      <c r="BO3" s="309"/>
      <c r="BP3" s="310"/>
      <c r="BQ3" s="308" t="s">
        <v>19</v>
      </c>
      <c r="BR3" s="309"/>
      <c r="BS3" s="309"/>
      <c r="BT3" s="310"/>
      <c r="BU3" s="308" t="s">
        <v>18</v>
      </c>
      <c r="BV3" s="309"/>
      <c r="BW3" s="309"/>
      <c r="BX3" s="310"/>
      <c r="BY3" s="308" t="s">
        <v>17</v>
      </c>
      <c r="BZ3" s="309"/>
      <c r="CA3" s="309"/>
      <c r="CB3" s="322"/>
      <c r="CC3" s="309" t="s">
        <v>10</v>
      </c>
      <c r="CD3" s="309"/>
      <c r="CE3" s="309"/>
      <c r="CF3" s="309"/>
      <c r="CG3" s="317"/>
    </row>
    <row r="4" spans="1:85" s="2" customFormat="1" ht="57.75" customHeight="1">
      <c r="A4" s="3" t="s">
        <v>14</v>
      </c>
      <c r="B4" s="3" t="s">
        <v>13</v>
      </c>
      <c r="C4" s="3" t="s">
        <v>12</v>
      </c>
      <c r="D4" s="3" t="s">
        <v>11</v>
      </c>
      <c r="E4" s="3" t="s">
        <v>14</v>
      </c>
      <c r="F4" s="3" t="s">
        <v>13</v>
      </c>
      <c r="G4" s="3" t="s">
        <v>12</v>
      </c>
      <c r="H4" s="3" t="s">
        <v>11</v>
      </c>
      <c r="I4" s="3" t="s">
        <v>14</v>
      </c>
      <c r="J4" s="3" t="s">
        <v>13</v>
      </c>
      <c r="K4" s="3" t="s">
        <v>12</v>
      </c>
      <c r="L4" s="3" t="s">
        <v>11</v>
      </c>
      <c r="M4" s="3" t="s">
        <v>14</v>
      </c>
      <c r="N4" s="3" t="s">
        <v>13</v>
      </c>
      <c r="O4" s="3" t="s">
        <v>12</v>
      </c>
      <c r="P4" s="3" t="s">
        <v>11</v>
      </c>
      <c r="Q4" s="3" t="s">
        <v>14</v>
      </c>
      <c r="R4" s="3" t="s">
        <v>13</v>
      </c>
      <c r="S4" s="3" t="s">
        <v>12</v>
      </c>
      <c r="T4" s="3" t="s">
        <v>11</v>
      </c>
      <c r="U4" s="3" t="s">
        <v>14</v>
      </c>
      <c r="V4" s="3" t="s">
        <v>13</v>
      </c>
      <c r="W4" s="3" t="s">
        <v>12</v>
      </c>
      <c r="X4" s="3" t="s">
        <v>11</v>
      </c>
      <c r="Y4" s="3" t="s">
        <v>14</v>
      </c>
      <c r="Z4" s="3" t="s">
        <v>13</v>
      </c>
      <c r="AA4" s="3" t="s">
        <v>12</v>
      </c>
      <c r="AB4" s="3" t="s">
        <v>11</v>
      </c>
      <c r="AC4" s="3" t="s">
        <v>14</v>
      </c>
      <c r="AD4" s="3" t="s">
        <v>13</v>
      </c>
      <c r="AE4" s="3" t="s">
        <v>12</v>
      </c>
      <c r="AF4" s="3" t="s">
        <v>11</v>
      </c>
      <c r="AG4" s="3" t="s">
        <v>14</v>
      </c>
      <c r="AH4" s="3" t="s">
        <v>13</v>
      </c>
      <c r="AI4" s="3" t="s">
        <v>12</v>
      </c>
      <c r="AJ4" s="3" t="s">
        <v>11</v>
      </c>
      <c r="AK4" s="3" t="s">
        <v>14</v>
      </c>
      <c r="AL4" s="3" t="s">
        <v>13</v>
      </c>
      <c r="AM4" s="3" t="s">
        <v>12</v>
      </c>
      <c r="AN4" s="3" t="s">
        <v>11</v>
      </c>
      <c r="AO4" s="3" t="s">
        <v>14</v>
      </c>
      <c r="AP4" s="3" t="s">
        <v>13</v>
      </c>
      <c r="AQ4" s="3" t="s">
        <v>12</v>
      </c>
      <c r="AR4" s="3" t="s">
        <v>11</v>
      </c>
      <c r="AS4" s="3" t="s">
        <v>14</v>
      </c>
      <c r="AT4" s="3" t="s">
        <v>13</v>
      </c>
      <c r="AU4" s="3" t="s">
        <v>12</v>
      </c>
      <c r="AV4" s="3" t="s">
        <v>11</v>
      </c>
      <c r="AW4" s="3" t="s">
        <v>14</v>
      </c>
      <c r="AX4" s="3" t="s">
        <v>13</v>
      </c>
      <c r="AY4" s="3" t="s">
        <v>12</v>
      </c>
      <c r="AZ4" s="3" t="s">
        <v>11</v>
      </c>
      <c r="BA4" s="3" t="s">
        <v>14</v>
      </c>
      <c r="BB4" s="3" t="s">
        <v>13</v>
      </c>
      <c r="BC4" s="3" t="s">
        <v>12</v>
      </c>
      <c r="BD4" s="3" t="s">
        <v>11</v>
      </c>
      <c r="BE4" s="3" t="s">
        <v>14</v>
      </c>
      <c r="BF4" s="3" t="s">
        <v>13</v>
      </c>
      <c r="BG4" s="3" t="s">
        <v>12</v>
      </c>
      <c r="BH4" s="3" t="s">
        <v>11</v>
      </c>
      <c r="BI4" s="3" t="s">
        <v>14</v>
      </c>
      <c r="BJ4" s="3" t="s">
        <v>13</v>
      </c>
      <c r="BK4" s="3" t="s">
        <v>12</v>
      </c>
      <c r="BL4" s="3" t="s">
        <v>11</v>
      </c>
      <c r="BM4" s="3" t="s">
        <v>14</v>
      </c>
      <c r="BN4" s="3" t="s">
        <v>13</v>
      </c>
      <c r="BO4" s="3" t="s">
        <v>12</v>
      </c>
      <c r="BP4" s="3" t="s">
        <v>11</v>
      </c>
      <c r="BQ4" s="3" t="s">
        <v>14</v>
      </c>
      <c r="BR4" s="3" t="s">
        <v>13</v>
      </c>
      <c r="BS4" s="3" t="s">
        <v>12</v>
      </c>
      <c r="BT4" s="3" t="s">
        <v>11</v>
      </c>
      <c r="BU4" s="3" t="s">
        <v>14</v>
      </c>
      <c r="BV4" s="3" t="s">
        <v>13</v>
      </c>
      <c r="BW4" s="3" t="s">
        <v>12</v>
      </c>
      <c r="BX4" s="3" t="s">
        <v>11</v>
      </c>
      <c r="BY4" s="3" t="s">
        <v>14</v>
      </c>
      <c r="BZ4" s="3" t="s">
        <v>13</v>
      </c>
      <c r="CA4" s="3" t="s">
        <v>12</v>
      </c>
      <c r="CB4" s="3" t="s">
        <v>11</v>
      </c>
      <c r="CC4" s="3" t="s">
        <v>14</v>
      </c>
      <c r="CD4" s="3" t="s">
        <v>13</v>
      </c>
      <c r="CE4" s="3" t="s">
        <v>12</v>
      </c>
      <c r="CF4" s="3" t="s">
        <v>11</v>
      </c>
      <c r="CG4" s="318"/>
    </row>
    <row r="5" spans="1:85" ht="15.75">
      <c r="A5" s="4">
        <f>D5-B5</f>
        <v>0</v>
      </c>
      <c r="B5" s="4">
        <f>F5+J5+N5+R5+V5+Z5+AD5+AH5+AL5+AP5+AT5+AX5+BB5+BF5+BJ5+BN5+BR5+BV5+BZ5+CD5</f>
        <v>9770000</v>
      </c>
      <c r="C5" s="5">
        <f>(D5/$D$14)</f>
        <v>0.17916085967872075</v>
      </c>
      <c r="D5" s="4">
        <f>H5+L5+P5+T5+X5+AB5+AJ5+AN5+AR5+AV5+AZ5+BD5+BH5+BL5+BP5+BT5+BX5+CB5+CF5+AF5</f>
        <v>9770000</v>
      </c>
      <c r="E5" s="6">
        <f>H5-F5</f>
        <v>0</v>
      </c>
      <c r="F5" s="6"/>
      <c r="G5" s="7" t="e">
        <f>(H5/$H$14)</f>
        <v>#DIV/0!</v>
      </c>
      <c r="H5" s="6"/>
      <c r="I5" s="6">
        <f>L5-J5</f>
        <v>0</v>
      </c>
      <c r="J5" s="6"/>
      <c r="K5" s="7" t="e">
        <f>(L5/$L$14)</f>
        <v>#DIV/0!</v>
      </c>
      <c r="L5" s="6"/>
      <c r="M5" s="6">
        <f>P5-N5</f>
        <v>0</v>
      </c>
      <c r="N5" s="6"/>
      <c r="O5" s="7" t="e">
        <f>(P5/$P$14)</f>
        <v>#DIV/0!</v>
      </c>
      <c r="P5" s="6"/>
      <c r="Q5" s="6">
        <f>T5-R5</f>
        <v>0</v>
      </c>
      <c r="R5" s="6"/>
      <c r="S5" s="7">
        <f>(T5/$T$14)</f>
        <v>0</v>
      </c>
      <c r="T5" s="6"/>
      <c r="U5" s="6">
        <f>X5-V5</f>
        <v>0</v>
      </c>
      <c r="V5" s="6"/>
      <c r="W5" s="7" t="e">
        <f>(X5/$X$14)</f>
        <v>#DIV/0!</v>
      </c>
      <c r="X5" s="6"/>
      <c r="Y5" s="6">
        <f>AB5-Z5</f>
        <v>0</v>
      </c>
      <c r="Z5" s="6"/>
      <c r="AA5" s="7">
        <f>(AB5/$AB$14)</f>
        <v>0</v>
      </c>
      <c r="AB5" s="6"/>
      <c r="AC5" s="6">
        <f>AF5-AD5</f>
        <v>0</v>
      </c>
      <c r="AD5" s="6"/>
      <c r="AE5" s="7">
        <f>(AF5/$AF$14)</f>
        <v>0</v>
      </c>
      <c r="AF5" s="6"/>
      <c r="AG5" s="6">
        <f>AJ5-AH5</f>
        <v>0</v>
      </c>
      <c r="AH5" s="6"/>
      <c r="AI5" s="7">
        <f>(AJ5/$AJ$14)</f>
        <v>0</v>
      </c>
      <c r="AJ5" s="6"/>
      <c r="AK5" s="6">
        <f>AN5-AL5</f>
        <v>0</v>
      </c>
      <c r="AL5" s="6"/>
      <c r="AM5" s="7" t="e">
        <f>(AN5/$AN$14)</f>
        <v>#DIV/0!</v>
      </c>
      <c r="AN5" s="6"/>
      <c r="AO5" s="6">
        <f>AR5-AP5</f>
        <v>0</v>
      </c>
      <c r="AP5" s="6"/>
      <c r="AQ5" s="7" t="e">
        <f>(AR5/$AR$14)</f>
        <v>#DIV/0!</v>
      </c>
      <c r="AR5" s="6"/>
      <c r="AS5" s="6">
        <f>AV5-AT5</f>
        <v>0</v>
      </c>
      <c r="AT5" s="6"/>
      <c r="AU5" s="7" t="e">
        <f>(AV5/$AV$14)</f>
        <v>#DIV/0!</v>
      </c>
      <c r="AV5" s="6"/>
      <c r="AW5" s="6">
        <f>AZ5-AX5</f>
        <v>0</v>
      </c>
      <c r="AX5" s="6">
        <v>9770000</v>
      </c>
      <c r="AY5" s="7">
        <f>(AZ5/$AZ$14)</f>
        <v>0.3243691899070385</v>
      </c>
      <c r="AZ5" s="6">
        <v>9770000</v>
      </c>
      <c r="BA5" s="6">
        <f>BD5-BB5</f>
        <v>0</v>
      </c>
      <c r="BB5" s="6"/>
      <c r="BC5" s="7">
        <f>(BD5/$BD$14)</f>
        <v>0</v>
      </c>
      <c r="BD5" s="6"/>
      <c r="BE5" s="6">
        <f>BH5-BF5</f>
        <v>0</v>
      </c>
      <c r="BF5" s="6"/>
      <c r="BG5" s="7" t="e">
        <f>(BH5/$BH$14)</f>
        <v>#DIV/0!</v>
      </c>
      <c r="BH5" s="6"/>
      <c r="BI5" s="6">
        <f>BL5-BJ5</f>
        <v>0</v>
      </c>
      <c r="BJ5" s="6"/>
      <c r="BK5" s="7">
        <f>(BL5/$BL$14)</f>
        <v>0</v>
      </c>
      <c r="BL5" s="6"/>
      <c r="BM5" s="6">
        <f>BP5-BN5</f>
        <v>0</v>
      </c>
      <c r="BN5" s="6"/>
      <c r="BO5" s="7">
        <f>(BP5/$BP$14)</f>
        <v>0</v>
      </c>
      <c r="BP5" s="6"/>
      <c r="BQ5" s="6">
        <f>BT5-BR5</f>
        <v>0</v>
      </c>
      <c r="BR5" s="6"/>
      <c r="BS5" s="7" t="e">
        <f>(BT5/$BT$14)</f>
        <v>#DIV/0!</v>
      </c>
      <c r="BT5" s="6"/>
      <c r="BU5" s="6">
        <f>BX5-BV5</f>
        <v>0</v>
      </c>
      <c r="BV5" s="6"/>
      <c r="BW5" s="7" t="e">
        <f>(BX5/$BX$14)</f>
        <v>#DIV/0!</v>
      </c>
      <c r="BX5" s="6"/>
      <c r="BY5" s="6">
        <f>CB5-BZ5</f>
        <v>0</v>
      </c>
      <c r="BZ5" s="6"/>
      <c r="CA5" s="7" t="e">
        <f>(CB5/$CB$14)</f>
        <v>#DIV/0!</v>
      </c>
      <c r="CB5" s="6"/>
      <c r="CC5" s="6">
        <f>CF5-CD5</f>
        <v>0</v>
      </c>
      <c r="CD5" s="6"/>
      <c r="CE5" s="7" t="e">
        <f>(CF5/$CF$14)</f>
        <v>#DIV/0!</v>
      </c>
      <c r="CF5" s="6"/>
      <c r="CG5" s="8" t="s">
        <v>1</v>
      </c>
    </row>
    <row r="6" spans="1:85" ht="15.75">
      <c r="A6" s="4">
        <f aca="true" t="shared" si="0" ref="A6:A11">D6-B6</f>
        <v>0</v>
      </c>
      <c r="B6" s="4">
        <f aca="true" t="shared" si="1" ref="B6:B11">F6+J6+N6+R6+V6+Z6+AD6+AH6+AL6+AP6+AT6+AX6+BB6+BF6+BJ6+BN6+BR6+BV6+BZ6+CD6</f>
        <v>19550000</v>
      </c>
      <c r="C6" s="5">
        <f>(D6/$D$14)</f>
        <v>0.35850509792415464</v>
      </c>
      <c r="D6" s="4">
        <f aca="true" t="shared" si="2" ref="D6:D11">H6+L6+P6+T6+X6+AB6+AJ6+AN6+AR6+AV6+AZ6+BD6+BH6+BL6+BP6+BT6+BX6+CB6+CF6+AF6</f>
        <v>19550000</v>
      </c>
      <c r="E6" s="6">
        <f aca="true" t="shared" si="3" ref="E6:E11">H6-F6</f>
        <v>0</v>
      </c>
      <c r="F6" s="6"/>
      <c r="G6" s="7" t="e">
        <f>(H6/$H$14)</f>
        <v>#DIV/0!</v>
      </c>
      <c r="H6" s="6"/>
      <c r="I6" s="6">
        <f aca="true" t="shared" si="4" ref="I6:I11">L6-J6</f>
        <v>0</v>
      </c>
      <c r="J6" s="6"/>
      <c r="K6" s="7" t="e">
        <f>(L6/$L$14)</f>
        <v>#DIV/0!</v>
      </c>
      <c r="L6" s="6"/>
      <c r="M6" s="6">
        <f aca="true" t="shared" si="5" ref="M6:M11">P6-N6</f>
        <v>0</v>
      </c>
      <c r="N6" s="6"/>
      <c r="O6" s="7" t="e">
        <f>(P6/$P$14)</f>
        <v>#DIV/0!</v>
      </c>
      <c r="P6" s="6"/>
      <c r="Q6" s="6">
        <f aca="true" t="shared" si="6" ref="Q6:Q11">T6-R6</f>
        <v>0</v>
      </c>
      <c r="R6" s="6"/>
      <c r="S6" s="7">
        <f>(T6/$T$14)</f>
        <v>0</v>
      </c>
      <c r="T6" s="6"/>
      <c r="U6" s="6">
        <f aca="true" t="shared" si="7" ref="U6:U11">X6-V6</f>
        <v>0</v>
      </c>
      <c r="V6" s="6"/>
      <c r="W6" s="7" t="e">
        <f>(X6/$X$14)</f>
        <v>#DIV/0!</v>
      </c>
      <c r="X6" s="6"/>
      <c r="Y6" s="6">
        <f aca="true" t="shared" si="8" ref="Y6:Y11">AB6-Z6</f>
        <v>0</v>
      </c>
      <c r="Z6" s="6"/>
      <c r="AA6" s="7">
        <f>(AB6/$AB$14)</f>
        <v>0</v>
      </c>
      <c r="AB6" s="6"/>
      <c r="AC6" s="6">
        <f aca="true" t="shared" si="9" ref="AC6:AC11">AF6-AD6</f>
        <v>0</v>
      </c>
      <c r="AD6" s="6"/>
      <c r="AE6" s="7">
        <f>(AF6/$AF$14)</f>
        <v>0</v>
      </c>
      <c r="AF6" s="6"/>
      <c r="AG6" s="6">
        <f aca="true" t="shared" si="10" ref="AG6:AG11">AJ6-AH6</f>
        <v>0</v>
      </c>
      <c r="AH6" s="6"/>
      <c r="AI6" s="7">
        <f>(AJ6/$AJ$14)</f>
        <v>0</v>
      </c>
      <c r="AJ6" s="6"/>
      <c r="AK6" s="6">
        <f aca="true" t="shared" si="11" ref="AK6:AK11">AN6-AL6</f>
        <v>0</v>
      </c>
      <c r="AL6" s="6"/>
      <c r="AM6" s="7" t="e">
        <f>(AN6/$AN$14)</f>
        <v>#DIV/0!</v>
      </c>
      <c r="AN6" s="6"/>
      <c r="AO6" s="6">
        <f aca="true" t="shared" si="12" ref="AO6:AO11">AR6-AP6</f>
        <v>0</v>
      </c>
      <c r="AP6" s="6"/>
      <c r="AQ6" s="7" t="e">
        <f>(AR6/$AR$14)</f>
        <v>#DIV/0!</v>
      </c>
      <c r="AR6" s="6"/>
      <c r="AS6" s="6">
        <f aca="true" t="shared" si="13" ref="AS6:AS11">AV6-AT6</f>
        <v>0</v>
      </c>
      <c r="AT6" s="6"/>
      <c r="AU6" s="7" t="e">
        <f>(AV6/$AV$14)</f>
        <v>#DIV/0!</v>
      </c>
      <c r="AV6" s="6"/>
      <c r="AW6" s="6">
        <f aca="true" t="shared" si="14" ref="AW6:AW11">AZ6-AX6</f>
        <v>0</v>
      </c>
      <c r="AX6" s="6">
        <v>19550000</v>
      </c>
      <c r="AY6" s="7">
        <f>(AZ6/$AZ$14)</f>
        <v>0.649070385126162</v>
      </c>
      <c r="AZ6" s="6">
        <v>19550000</v>
      </c>
      <c r="BA6" s="6">
        <f aca="true" t="shared" si="15" ref="BA6:BA11">BD6-BB6</f>
        <v>0</v>
      </c>
      <c r="BB6" s="6"/>
      <c r="BC6" s="7">
        <f>(BD6/$BD$14)</f>
        <v>0</v>
      </c>
      <c r="BD6" s="6"/>
      <c r="BE6" s="6">
        <f aca="true" t="shared" si="16" ref="BE6:BE11">BH6-BF6</f>
        <v>0</v>
      </c>
      <c r="BF6" s="6"/>
      <c r="BG6" s="7" t="e">
        <f>(BH6/$BH$14)</f>
        <v>#DIV/0!</v>
      </c>
      <c r="BH6" s="6"/>
      <c r="BI6" s="6">
        <f aca="true" t="shared" si="17" ref="BI6:BI11">BL6-BJ6</f>
        <v>0</v>
      </c>
      <c r="BJ6" s="6"/>
      <c r="BK6" s="7">
        <f>(BL6/$BL$14)</f>
        <v>0</v>
      </c>
      <c r="BL6" s="6"/>
      <c r="BM6" s="6">
        <f aca="true" t="shared" si="18" ref="BM6:BM11">BP6-BN6</f>
        <v>0</v>
      </c>
      <c r="BN6" s="6"/>
      <c r="BO6" s="7">
        <f>(BP6/$BP$14)</f>
        <v>0</v>
      </c>
      <c r="BP6" s="6"/>
      <c r="BQ6" s="6">
        <f aca="true" t="shared" si="19" ref="BQ6:BQ11">BT6-BR6</f>
        <v>0</v>
      </c>
      <c r="BR6" s="6"/>
      <c r="BS6" s="7" t="e">
        <f>(BT6/$BT$14)</f>
        <v>#DIV/0!</v>
      </c>
      <c r="BT6" s="6"/>
      <c r="BU6" s="6">
        <f aca="true" t="shared" si="20" ref="BU6:BU11">BX6-BV6</f>
        <v>0</v>
      </c>
      <c r="BV6" s="6"/>
      <c r="BW6" s="7" t="e">
        <f>(BX6/$BX$14)</f>
        <v>#DIV/0!</v>
      </c>
      <c r="BX6" s="6"/>
      <c r="BY6" s="6">
        <f aca="true" t="shared" si="21" ref="BY6:BY11">CB6-BZ6</f>
        <v>0</v>
      </c>
      <c r="BZ6" s="6"/>
      <c r="CA6" s="7" t="e">
        <f>(CB6/$CB$14)</f>
        <v>#DIV/0!</v>
      </c>
      <c r="CB6" s="6"/>
      <c r="CC6" s="6">
        <f aca="true" t="shared" si="22" ref="CC6:CC11">CF6-CD6</f>
        <v>0</v>
      </c>
      <c r="CD6" s="6"/>
      <c r="CE6" s="7" t="e">
        <f>(CF6/$CF$14)</f>
        <v>#DIV/0!</v>
      </c>
      <c r="CF6" s="6"/>
      <c r="CG6" s="8" t="s">
        <v>2</v>
      </c>
    </row>
    <row r="7" spans="1:85" ht="15.75">
      <c r="A7" s="4">
        <f t="shared" si="0"/>
        <v>1371300</v>
      </c>
      <c r="B7" s="4">
        <f t="shared" si="1"/>
        <v>0</v>
      </c>
      <c r="C7" s="5">
        <f>(D7/$D$14)</f>
        <v>0.0251467028533705</v>
      </c>
      <c r="D7" s="4">
        <f t="shared" si="2"/>
        <v>1371300</v>
      </c>
      <c r="E7" s="6">
        <f t="shared" si="3"/>
        <v>0</v>
      </c>
      <c r="F7" s="6"/>
      <c r="G7" s="7" t="e">
        <f>(H7/$H$14)</f>
        <v>#DIV/0!</v>
      </c>
      <c r="H7" s="6"/>
      <c r="I7" s="6">
        <f t="shared" si="4"/>
        <v>0</v>
      </c>
      <c r="J7" s="6"/>
      <c r="K7" s="7" t="e">
        <f>(L7/$L$14)</f>
        <v>#DIV/0!</v>
      </c>
      <c r="L7" s="6"/>
      <c r="M7" s="6">
        <f t="shared" si="5"/>
        <v>0</v>
      </c>
      <c r="N7" s="6"/>
      <c r="O7" s="7" t="e">
        <f>(P7/$P$14)</f>
        <v>#DIV/0!</v>
      </c>
      <c r="P7" s="6"/>
      <c r="Q7" s="6">
        <f t="shared" si="6"/>
        <v>0</v>
      </c>
      <c r="R7" s="6"/>
      <c r="S7" s="7">
        <f>(T7/$T$14)</f>
        <v>0</v>
      </c>
      <c r="T7" s="6"/>
      <c r="U7" s="6">
        <f t="shared" si="7"/>
        <v>0</v>
      </c>
      <c r="V7" s="6"/>
      <c r="W7" s="7" t="e">
        <f>(X7/$X$14)</f>
        <v>#DIV/0!</v>
      </c>
      <c r="X7" s="6"/>
      <c r="Y7" s="6">
        <f t="shared" si="8"/>
        <v>0</v>
      </c>
      <c r="Z7" s="6"/>
      <c r="AA7" s="7">
        <f>(AB7/$AB$14)</f>
        <v>0</v>
      </c>
      <c r="AB7" s="6"/>
      <c r="AC7" s="6">
        <f t="shared" si="9"/>
        <v>0</v>
      </c>
      <c r="AD7" s="6"/>
      <c r="AE7" s="7">
        <f>(AF7/$AF$14)</f>
        <v>0</v>
      </c>
      <c r="AF7" s="6"/>
      <c r="AG7" s="6">
        <f t="shared" si="10"/>
        <v>0</v>
      </c>
      <c r="AH7" s="6"/>
      <c r="AI7" s="7">
        <f>(AJ7/$AJ$14)</f>
        <v>0</v>
      </c>
      <c r="AJ7" s="6"/>
      <c r="AK7" s="6">
        <f t="shared" si="11"/>
        <v>0</v>
      </c>
      <c r="AL7" s="6"/>
      <c r="AM7" s="7" t="e">
        <f>(AN7/$AN$14)</f>
        <v>#DIV/0!</v>
      </c>
      <c r="AN7" s="6"/>
      <c r="AO7" s="6">
        <f t="shared" si="12"/>
        <v>0</v>
      </c>
      <c r="AP7" s="6"/>
      <c r="AQ7" s="7" t="e">
        <f>(AR7/$AR$14)</f>
        <v>#DIV/0!</v>
      </c>
      <c r="AR7" s="6"/>
      <c r="AS7" s="6">
        <f t="shared" si="13"/>
        <v>0</v>
      </c>
      <c r="AT7" s="6"/>
      <c r="AU7" s="7" t="e">
        <f>(AV7/$AV$14)</f>
        <v>#DIV/0!</v>
      </c>
      <c r="AV7" s="6"/>
      <c r="AW7" s="6">
        <f t="shared" si="14"/>
        <v>0</v>
      </c>
      <c r="AX7" s="6"/>
      <c r="AY7" s="7">
        <f>(AZ7/$AZ$14)</f>
        <v>0</v>
      </c>
      <c r="AZ7" s="6"/>
      <c r="BA7" s="6">
        <f t="shared" si="15"/>
        <v>0</v>
      </c>
      <c r="BB7" s="6"/>
      <c r="BC7" s="7">
        <f>(BD7/$BD$14)</f>
        <v>0</v>
      </c>
      <c r="BD7" s="6"/>
      <c r="BE7" s="6">
        <f t="shared" si="16"/>
        <v>0</v>
      </c>
      <c r="BF7" s="6"/>
      <c r="BG7" s="7" t="e">
        <f>(BH7/$BH$14)</f>
        <v>#DIV/0!</v>
      </c>
      <c r="BH7" s="6"/>
      <c r="BI7" s="6">
        <f t="shared" si="17"/>
        <v>0</v>
      </c>
      <c r="BJ7" s="6"/>
      <c r="BK7" s="7">
        <f>(BL7/$BL$14)</f>
        <v>0</v>
      </c>
      <c r="BL7" s="6"/>
      <c r="BM7" s="6">
        <f t="shared" si="18"/>
        <v>1371300</v>
      </c>
      <c r="BN7" s="6"/>
      <c r="BO7" s="7">
        <f>(BP7/$BP$14)</f>
        <v>0.5962173913043478</v>
      </c>
      <c r="BP7" s="6">
        <v>1371300</v>
      </c>
      <c r="BQ7" s="6">
        <f t="shared" si="19"/>
        <v>0</v>
      </c>
      <c r="BR7" s="6"/>
      <c r="BS7" s="7" t="e">
        <f>(BT7/$BT$14)</f>
        <v>#DIV/0!</v>
      </c>
      <c r="BT7" s="6"/>
      <c r="BU7" s="6">
        <f t="shared" si="20"/>
        <v>0</v>
      </c>
      <c r="BV7" s="6"/>
      <c r="BW7" s="7" t="e">
        <f>(BX7/$BX$14)</f>
        <v>#DIV/0!</v>
      </c>
      <c r="BX7" s="6"/>
      <c r="BY7" s="6">
        <f t="shared" si="21"/>
        <v>0</v>
      </c>
      <c r="BZ7" s="6"/>
      <c r="CA7" s="7" t="e">
        <f>(CB7/$CB$14)</f>
        <v>#DIV/0!</v>
      </c>
      <c r="CB7" s="6"/>
      <c r="CC7" s="6">
        <f t="shared" si="22"/>
        <v>0</v>
      </c>
      <c r="CD7" s="6"/>
      <c r="CE7" s="7" t="e">
        <f>(CF7/$CF$14)</f>
        <v>#DIV/0!</v>
      </c>
      <c r="CF7" s="6"/>
      <c r="CG7" s="8" t="s">
        <v>3</v>
      </c>
    </row>
    <row r="8" spans="1:85" ht="15.75">
      <c r="A8" s="4">
        <f t="shared" si="0"/>
        <v>650000</v>
      </c>
      <c r="B8" s="4">
        <f t="shared" si="1"/>
        <v>0</v>
      </c>
      <c r="C8" s="5">
        <f>(D8/$D$14)</f>
        <v>0.011919606836352967</v>
      </c>
      <c r="D8" s="4">
        <f t="shared" si="2"/>
        <v>650000</v>
      </c>
      <c r="E8" s="6">
        <f t="shared" si="3"/>
        <v>0</v>
      </c>
      <c r="F8" s="6"/>
      <c r="G8" s="7" t="e">
        <f>(H8/$H$14)</f>
        <v>#DIV/0!</v>
      </c>
      <c r="H8" s="6"/>
      <c r="I8" s="6">
        <f t="shared" si="4"/>
        <v>0</v>
      </c>
      <c r="J8" s="6"/>
      <c r="K8" s="7" t="e">
        <f>(L8/$L$14)</f>
        <v>#DIV/0!</v>
      </c>
      <c r="L8" s="6"/>
      <c r="M8" s="6">
        <f t="shared" si="5"/>
        <v>0</v>
      </c>
      <c r="N8" s="6"/>
      <c r="O8" s="7" t="e">
        <f>(P8/$P$14)</f>
        <v>#DIV/0!</v>
      </c>
      <c r="P8" s="6"/>
      <c r="Q8" s="6">
        <f t="shared" si="6"/>
        <v>0</v>
      </c>
      <c r="R8" s="6"/>
      <c r="S8" s="7">
        <f>(T8/$T$14)</f>
        <v>0</v>
      </c>
      <c r="T8" s="6"/>
      <c r="U8" s="6">
        <f t="shared" si="7"/>
        <v>0</v>
      </c>
      <c r="V8" s="6"/>
      <c r="W8" s="7" t="e">
        <f>(X8/$X$14)</f>
        <v>#DIV/0!</v>
      </c>
      <c r="X8" s="6"/>
      <c r="Y8" s="6">
        <f t="shared" si="8"/>
        <v>0</v>
      </c>
      <c r="Z8" s="6"/>
      <c r="AA8" s="7">
        <f>(AB8/$AB$14)</f>
        <v>0</v>
      </c>
      <c r="AB8" s="6"/>
      <c r="AC8" s="6">
        <f t="shared" si="9"/>
        <v>650000</v>
      </c>
      <c r="AD8" s="6"/>
      <c r="AE8" s="7">
        <f>(AF8/$AF$14)</f>
        <v>1</v>
      </c>
      <c r="AF8" s="6">
        <v>650000</v>
      </c>
      <c r="AG8" s="6">
        <f t="shared" si="10"/>
        <v>0</v>
      </c>
      <c r="AH8" s="6"/>
      <c r="AI8" s="7">
        <f>(AJ8/$AJ$14)</f>
        <v>0</v>
      </c>
      <c r="AJ8" s="6"/>
      <c r="AK8" s="6">
        <f t="shared" si="11"/>
        <v>0</v>
      </c>
      <c r="AL8" s="6"/>
      <c r="AM8" s="7" t="e">
        <f>(AN8/$AN$14)</f>
        <v>#DIV/0!</v>
      </c>
      <c r="AN8" s="6"/>
      <c r="AO8" s="6">
        <f t="shared" si="12"/>
        <v>0</v>
      </c>
      <c r="AP8" s="6"/>
      <c r="AQ8" s="7" t="e">
        <f>(AR8/$AR$14)</f>
        <v>#DIV/0!</v>
      </c>
      <c r="AR8" s="6"/>
      <c r="AS8" s="6">
        <f t="shared" si="13"/>
        <v>0</v>
      </c>
      <c r="AT8" s="6"/>
      <c r="AU8" s="7" t="e">
        <f>(AV8/$AV$14)</f>
        <v>#DIV/0!</v>
      </c>
      <c r="AV8" s="6"/>
      <c r="AW8" s="6">
        <f t="shared" si="14"/>
        <v>0</v>
      </c>
      <c r="AX8" s="6"/>
      <c r="AY8" s="7">
        <f>(AZ8/$AZ$14)</f>
        <v>0</v>
      </c>
      <c r="AZ8" s="6"/>
      <c r="BA8" s="6">
        <f t="shared" si="15"/>
        <v>0</v>
      </c>
      <c r="BB8" s="6"/>
      <c r="BC8" s="7">
        <f>(BD8/$BD$14)</f>
        <v>0</v>
      </c>
      <c r="BD8" s="6"/>
      <c r="BE8" s="6">
        <f t="shared" si="16"/>
        <v>0</v>
      </c>
      <c r="BF8" s="6"/>
      <c r="BG8" s="7" t="e">
        <f>(BH8/$BH$14)</f>
        <v>#DIV/0!</v>
      </c>
      <c r="BH8" s="6"/>
      <c r="BI8" s="6">
        <f t="shared" si="17"/>
        <v>0</v>
      </c>
      <c r="BJ8" s="6"/>
      <c r="BK8" s="7">
        <f>(BL8/$BL$14)</f>
        <v>0</v>
      </c>
      <c r="BL8" s="6"/>
      <c r="BM8" s="6">
        <f t="shared" si="18"/>
        <v>0</v>
      </c>
      <c r="BN8" s="6"/>
      <c r="BO8" s="7">
        <f>(BP8/$BP$14)</f>
        <v>0</v>
      </c>
      <c r="BP8" s="6"/>
      <c r="BQ8" s="6">
        <f t="shared" si="19"/>
        <v>0</v>
      </c>
      <c r="BR8" s="6"/>
      <c r="BS8" s="7" t="e">
        <f>(BT8/$BT$14)</f>
        <v>#DIV/0!</v>
      </c>
      <c r="BT8" s="6"/>
      <c r="BU8" s="6">
        <f t="shared" si="20"/>
        <v>0</v>
      </c>
      <c r="BV8" s="6"/>
      <c r="BW8" s="7" t="e">
        <f>(BX8/$BX$14)</f>
        <v>#DIV/0!</v>
      </c>
      <c r="BX8" s="6"/>
      <c r="BY8" s="6">
        <f t="shared" si="21"/>
        <v>0</v>
      </c>
      <c r="BZ8" s="6"/>
      <c r="CA8" s="7" t="e">
        <f>(CB8/$CB$14)</f>
        <v>#DIV/0!</v>
      </c>
      <c r="CB8" s="6"/>
      <c r="CC8" s="6">
        <f t="shared" si="22"/>
        <v>0</v>
      </c>
      <c r="CD8" s="6"/>
      <c r="CE8" s="7" t="e">
        <f>(CF8/$CF$14)</f>
        <v>#DIV/0!</v>
      </c>
      <c r="CF8" s="6"/>
      <c r="CG8" s="8" t="s">
        <v>4</v>
      </c>
    </row>
    <row r="9" spans="1:85" ht="15.75">
      <c r="A9" s="4">
        <f t="shared" si="0"/>
        <v>5200000</v>
      </c>
      <c r="B9" s="4">
        <f t="shared" si="1"/>
        <v>14522000</v>
      </c>
      <c r="C9" s="5">
        <f>(D9/$D$14)</f>
        <v>0.3616592092716203</v>
      </c>
      <c r="D9" s="4">
        <f t="shared" si="2"/>
        <v>19722000</v>
      </c>
      <c r="E9" s="6">
        <f t="shared" si="3"/>
        <v>0</v>
      </c>
      <c r="F9" s="6"/>
      <c r="G9" s="7" t="e">
        <f>(H9/$H$14)</f>
        <v>#DIV/0!</v>
      </c>
      <c r="H9" s="6"/>
      <c r="I9" s="6">
        <f t="shared" si="4"/>
        <v>0</v>
      </c>
      <c r="J9" s="6"/>
      <c r="K9" s="7" t="e">
        <f>(L9/$L$14)</f>
        <v>#DIV/0!</v>
      </c>
      <c r="L9" s="6"/>
      <c r="M9" s="6">
        <f t="shared" si="5"/>
        <v>0</v>
      </c>
      <c r="N9" s="6"/>
      <c r="O9" s="7" t="e">
        <f>(P9/$P$14)</f>
        <v>#DIV/0!</v>
      </c>
      <c r="P9" s="6"/>
      <c r="Q9" s="6">
        <f t="shared" si="6"/>
        <v>0</v>
      </c>
      <c r="R9" s="6"/>
      <c r="S9" s="7">
        <f>(T9/$T$14)</f>
        <v>0</v>
      </c>
      <c r="T9" s="6"/>
      <c r="U9" s="6">
        <f t="shared" si="7"/>
        <v>0</v>
      </c>
      <c r="V9" s="6"/>
      <c r="W9" s="7" t="e">
        <f>(X9/$X$14)</f>
        <v>#DIV/0!</v>
      </c>
      <c r="X9" s="6"/>
      <c r="Y9" s="6">
        <f t="shared" si="8"/>
        <v>1200000</v>
      </c>
      <c r="Z9" s="6"/>
      <c r="AA9" s="7">
        <f>(AB9/$AB$14)</f>
        <v>1</v>
      </c>
      <c r="AB9" s="6">
        <v>1200000</v>
      </c>
      <c r="AC9" s="6">
        <f t="shared" si="9"/>
        <v>0</v>
      </c>
      <c r="AD9" s="6"/>
      <c r="AE9" s="7">
        <f>(AF9/$AF$14)</f>
        <v>0</v>
      </c>
      <c r="AF9" s="6"/>
      <c r="AG9" s="6">
        <f t="shared" si="10"/>
        <v>4000000</v>
      </c>
      <c r="AH9" s="6"/>
      <c r="AI9" s="7">
        <f>(AJ9/$AJ$14)</f>
        <v>1</v>
      </c>
      <c r="AJ9" s="6">
        <v>4000000</v>
      </c>
      <c r="AK9" s="6">
        <f t="shared" si="11"/>
        <v>0</v>
      </c>
      <c r="AL9" s="6"/>
      <c r="AM9" s="7" t="e">
        <f>(AN9/$AN$14)</f>
        <v>#DIV/0!</v>
      </c>
      <c r="AN9" s="6"/>
      <c r="AO9" s="6">
        <f t="shared" si="12"/>
        <v>0</v>
      </c>
      <c r="AP9" s="6"/>
      <c r="AQ9" s="7" t="e">
        <f>(AR9/$AR$14)</f>
        <v>#DIV/0!</v>
      </c>
      <c r="AR9" s="6"/>
      <c r="AS9" s="6">
        <f t="shared" si="13"/>
        <v>0</v>
      </c>
      <c r="AT9" s="6"/>
      <c r="AU9" s="7" t="e">
        <f>(AV9/$AV$14)</f>
        <v>#DIV/0!</v>
      </c>
      <c r="AV9" s="6"/>
      <c r="AW9" s="6">
        <f t="shared" si="14"/>
        <v>0</v>
      </c>
      <c r="AX9" s="6">
        <v>800000</v>
      </c>
      <c r="AY9" s="7">
        <f>(AZ9/$AZ$14)</f>
        <v>0.02656042496679947</v>
      </c>
      <c r="AZ9" s="6">
        <v>800000</v>
      </c>
      <c r="BA9" s="6">
        <f t="shared" si="15"/>
        <v>0</v>
      </c>
      <c r="BB9" s="6">
        <v>3000000</v>
      </c>
      <c r="BC9" s="7">
        <f>(BD9/$BD$14)</f>
        <v>0.6329113924050633</v>
      </c>
      <c r="BD9" s="6">
        <v>3000000</v>
      </c>
      <c r="BE9" s="6">
        <f t="shared" si="16"/>
        <v>0</v>
      </c>
      <c r="BF9" s="6"/>
      <c r="BG9" s="7" t="e">
        <f>(BH9/$BH$14)</f>
        <v>#DIV/0!</v>
      </c>
      <c r="BH9" s="6"/>
      <c r="BI9" s="6">
        <f t="shared" si="17"/>
        <v>0</v>
      </c>
      <c r="BJ9" s="6">
        <v>10722000</v>
      </c>
      <c r="BK9" s="7">
        <f>(BL9/$BL$14)</f>
        <v>1</v>
      </c>
      <c r="BL9" s="6">
        <v>10722000</v>
      </c>
      <c r="BM9" s="6">
        <f t="shared" si="18"/>
        <v>0</v>
      </c>
      <c r="BN9" s="6"/>
      <c r="BO9" s="7">
        <f>(BP9/$BP$14)</f>
        <v>0</v>
      </c>
      <c r="BP9" s="6"/>
      <c r="BQ9" s="6">
        <f t="shared" si="19"/>
        <v>0</v>
      </c>
      <c r="BR9" s="6"/>
      <c r="BS9" s="7" t="e">
        <f>(BT9/$BT$14)</f>
        <v>#DIV/0!</v>
      </c>
      <c r="BT9" s="6"/>
      <c r="BU9" s="6">
        <f t="shared" si="20"/>
        <v>0</v>
      </c>
      <c r="BV9" s="6"/>
      <c r="BW9" s="7" t="e">
        <f>(BX9/$BX$14)</f>
        <v>#DIV/0!</v>
      </c>
      <c r="BX9" s="6"/>
      <c r="BY9" s="6">
        <f t="shared" si="21"/>
        <v>0</v>
      </c>
      <c r="BZ9" s="6"/>
      <c r="CA9" s="7" t="e">
        <f>(CB9/$CB$14)</f>
        <v>#DIV/0!</v>
      </c>
      <c r="CB9" s="6"/>
      <c r="CC9" s="6">
        <f t="shared" si="22"/>
        <v>0</v>
      </c>
      <c r="CD9" s="6"/>
      <c r="CE9" s="7" t="e">
        <f>(CF9/$CF$14)</f>
        <v>#DIV/0!</v>
      </c>
      <c r="CF9" s="6"/>
      <c r="CG9" s="8" t="s">
        <v>5</v>
      </c>
    </row>
    <row r="10" spans="1:85" ht="15.75">
      <c r="A10" s="4">
        <f t="shared" si="0"/>
        <v>0</v>
      </c>
      <c r="B10" s="4">
        <f t="shared" si="1"/>
        <v>928700</v>
      </c>
      <c r="C10" s="5">
        <f>(D10/$D$14)</f>
        <v>0.017030367490647694</v>
      </c>
      <c r="D10" s="4">
        <f t="shared" si="2"/>
        <v>928700</v>
      </c>
      <c r="E10" s="6">
        <f t="shared" si="3"/>
        <v>0</v>
      </c>
      <c r="F10" s="6"/>
      <c r="G10" s="7" t="e">
        <f>(H10/$H$14)</f>
        <v>#DIV/0!</v>
      </c>
      <c r="H10" s="6"/>
      <c r="I10" s="6">
        <f t="shared" si="4"/>
        <v>0</v>
      </c>
      <c r="J10" s="6"/>
      <c r="K10" s="7" t="e">
        <f>(L10/$L$14)</f>
        <v>#DIV/0!</v>
      </c>
      <c r="L10" s="6"/>
      <c r="M10" s="6">
        <f t="shared" si="5"/>
        <v>0</v>
      </c>
      <c r="N10" s="6"/>
      <c r="O10" s="7" t="e">
        <f>(P10/$P$14)</f>
        <v>#DIV/0!</v>
      </c>
      <c r="P10" s="6"/>
      <c r="Q10" s="6">
        <f t="shared" si="6"/>
        <v>0</v>
      </c>
      <c r="R10" s="6"/>
      <c r="S10" s="7">
        <f>(T10/$T$14)</f>
        <v>0</v>
      </c>
      <c r="T10" s="6"/>
      <c r="U10" s="6">
        <f t="shared" si="7"/>
        <v>0</v>
      </c>
      <c r="V10" s="6"/>
      <c r="W10" s="7" t="e">
        <f>(X10/$X$14)</f>
        <v>#DIV/0!</v>
      </c>
      <c r="X10" s="6"/>
      <c r="Y10" s="6">
        <f t="shared" si="8"/>
        <v>0</v>
      </c>
      <c r="Z10" s="6"/>
      <c r="AA10" s="7">
        <f>(AB10/$AB$14)</f>
        <v>0</v>
      </c>
      <c r="AB10" s="6"/>
      <c r="AC10" s="6">
        <f t="shared" si="9"/>
        <v>0</v>
      </c>
      <c r="AD10" s="6"/>
      <c r="AE10" s="7">
        <f>(AF10/$AF$14)</f>
        <v>0</v>
      </c>
      <c r="AF10" s="6"/>
      <c r="AG10" s="6">
        <f t="shared" si="10"/>
        <v>0</v>
      </c>
      <c r="AH10" s="6"/>
      <c r="AI10" s="7">
        <f>(AJ10/$AJ$14)</f>
        <v>0</v>
      </c>
      <c r="AJ10" s="6"/>
      <c r="AK10" s="6">
        <f t="shared" si="11"/>
        <v>0</v>
      </c>
      <c r="AL10" s="6"/>
      <c r="AM10" s="7" t="e">
        <f>(AN10/$AN$14)</f>
        <v>#DIV/0!</v>
      </c>
      <c r="AN10" s="6"/>
      <c r="AO10" s="6">
        <f t="shared" si="12"/>
        <v>0</v>
      </c>
      <c r="AP10" s="6"/>
      <c r="AQ10" s="7" t="e">
        <f>(AR10/$AR$14)</f>
        <v>#DIV/0!</v>
      </c>
      <c r="AR10" s="6"/>
      <c r="AS10" s="6">
        <f t="shared" si="13"/>
        <v>0</v>
      </c>
      <c r="AT10" s="6"/>
      <c r="AU10" s="7" t="e">
        <f>(AV10/$AV$14)</f>
        <v>#DIV/0!</v>
      </c>
      <c r="AV10" s="6"/>
      <c r="AW10" s="6">
        <f t="shared" si="14"/>
        <v>0</v>
      </c>
      <c r="AX10" s="6"/>
      <c r="AY10" s="7">
        <f>(AZ10/$AZ$14)</f>
        <v>0</v>
      </c>
      <c r="AZ10" s="6"/>
      <c r="BA10" s="6">
        <f t="shared" si="15"/>
        <v>0</v>
      </c>
      <c r="BB10" s="6"/>
      <c r="BC10" s="7">
        <f>(BD10/$BD$14)</f>
        <v>0</v>
      </c>
      <c r="BD10" s="6"/>
      <c r="BE10" s="6">
        <f t="shared" si="16"/>
        <v>0</v>
      </c>
      <c r="BF10" s="6"/>
      <c r="BG10" s="7" t="e">
        <f>(BH10/$BH$14)</f>
        <v>#DIV/0!</v>
      </c>
      <c r="BH10" s="6"/>
      <c r="BI10" s="6">
        <f t="shared" si="17"/>
        <v>0</v>
      </c>
      <c r="BJ10" s="6"/>
      <c r="BK10" s="7">
        <f>(BL10/$BL$14)</f>
        <v>0</v>
      </c>
      <c r="BL10" s="6"/>
      <c r="BM10" s="6">
        <f t="shared" si="18"/>
        <v>0</v>
      </c>
      <c r="BN10" s="6">
        <v>928700</v>
      </c>
      <c r="BO10" s="7">
        <f>(BP10/$BP$14)</f>
        <v>0.4037826086956522</v>
      </c>
      <c r="BP10" s="6">
        <v>928700</v>
      </c>
      <c r="BQ10" s="6">
        <f t="shared" si="19"/>
        <v>0</v>
      </c>
      <c r="BR10" s="6"/>
      <c r="BS10" s="7" t="e">
        <f>(BT10/$BT$14)</f>
        <v>#DIV/0!</v>
      </c>
      <c r="BT10" s="6"/>
      <c r="BU10" s="6">
        <f t="shared" si="20"/>
        <v>0</v>
      </c>
      <c r="BV10" s="6"/>
      <c r="BW10" s="7" t="e">
        <f>(BX10/$BX$14)</f>
        <v>#DIV/0!</v>
      </c>
      <c r="BX10" s="6"/>
      <c r="BY10" s="6">
        <f t="shared" si="21"/>
        <v>0</v>
      </c>
      <c r="BZ10" s="6"/>
      <c r="CA10" s="7" t="e">
        <f>(CB10/$CB$14)</f>
        <v>#DIV/0!</v>
      </c>
      <c r="CB10" s="6"/>
      <c r="CC10" s="6">
        <f t="shared" si="22"/>
        <v>0</v>
      </c>
      <c r="CD10" s="6"/>
      <c r="CE10" s="7" t="e">
        <f>(CF10/$CF$14)</f>
        <v>#DIV/0!</v>
      </c>
      <c r="CF10" s="6"/>
      <c r="CG10" s="8" t="s">
        <v>6</v>
      </c>
    </row>
    <row r="11" spans="1:85" ht="15.75">
      <c r="A11" s="4">
        <f t="shared" si="0"/>
        <v>0</v>
      </c>
      <c r="B11" s="4">
        <f t="shared" si="1"/>
        <v>1740000</v>
      </c>
      <c r="C11" s="5">
        <f>(D11/$D$14)</f>
        <v>0.031907870608083325</v>
      </c>
      <c r="D11" s="4">
        <f t="shared" si="2"/>
        <v>1740000</v>
      </c>
      <c r="E11" s="6">
        <f t="shared" si="3"/>
        <v>0</v>
      </c>
      <c r="F11" s="6"/>
      <c r="G11" s="7" t="e">
        <f>(H11/$H$14)</f>
        <v>#DIV/0!</v>
      </c>
      <c r="H11" s="6"/>
      <c r="I11" s="6">
        <f t="shared" si="4"/>
        <v>0</v>
      </c>
      <c r="J11" s="6"/>
      <c r="K11" s="7" t="e">
        <f>(L11/$L$14)</f>
        <v>#DIV/0!</v>
      </c>
      <c r="L11" s="6"/>
      <c r="M11" s="6">
        <f t="shared" si="5"/>
        <v>0</v>
      </c>
      <c r="N11" s="6"/>
      <c r="O11" s="7" t="e">
        <f>(P11/$P$14)</f>
        <v>#DIV/0!</v>
      </c>
      <c r="P11" s="6"/>
      <c r="Q11" s="6">
        <f t="shared" si="6"/>
        <v>0</v>
      </c>
      <c r="R11" s="6"/>
      <c r="S11" s="7">
        <f>(T11/$T$14)</f>
        <v>0</v>
      </c>
      <c r="T11" s="6"/>
      <c r="U11" s="6">
        <f t="shared" si="7"/>
        <v>0</v>
      </c>
      <c r="V11" s="6"/>
      <c r="W11" s="7" t="e">
        <f>(X11/$X$14)</f>
        <v>#DIV/0!</v>
      </c>
      <c r="X11" s="6"/>
      <c r="Y11" s="6">
        <f t="shared" si="8"/>
        <v>0</v>
      </c>
      <c r="Z11" s="6"/>
      <c r="AA11" s="7">
        <f>(AB11/$AB$14)</f>
        <v>0</v>
      </c>
      <c r="AB11" s="6"/>
      <c r="AC11" s="6">
        <f t="shared" si="9"/>
        <v>0</v>
      </c>
      <c r="AD11" s="6"/>
      <c r="AE11" s="7">
        <f>(AF11/$AF$14)</f>
        <v>0</v>
      </c>
      <c r="AF11" s="6"/>
      <c r="AG11" s="6">
        <f t="shared" si="10"/>
        <v>0</v>
      </c>
      <c r="AH11" s="6"/>
      <c r="AI11" s="7">
        <f>(AJ11/$AJ$14)</f>
        <v>0</v>
      </c>
      <c r="AJ11" s="6"/>
      <c r="AK11" s="6">
        <f t="shared" si="11"/>
        <v>0</v>
      </c>
      <c r="AL11" s="6"/>
      <c r="AM11" s="7" t="e">
        <f>(AN11/$AN$14)</f>
        <v>#DIV/0!</v>
      </c>
      <c r="AN11" s="6"/>
      <c r="AO11" s="6">
        <f t="shared" si="12"/>
        <v>0</v>
      </c>
      <c r="AP11" s="6"/>
      <c r="AQ11" s="7" t="e">
        <f>(AR11/$AR$14)</f>
        <v>#DIV/0!</v>
      </c>
      <c r="AR11" s="6"/>
      <c r="AS11" s="6">
        <f t="shared" si="13"/>
        <v>0</v>
      </c>
      <c r="AT11" s="6"/>
      <c r="AU11" s="7" t="e">
        <f>(AV11/$AV$14)</f>
        <v>#DIV/0!</v>
      </c>
      <c r="AV11" s="6"/>
      <c r="AW11" s="6">
        <f t="shared" si="14"/>
        <v>0</v>
      </c>
      <c r="AX11" s="6"/>
      <c r="AY11" s="7">
        <f>(AZ11/$AZ$14)</f>
        <v>0</v>
      </c>
      <c r="AZ11" s="6"/>
      <c r="BA11" s="6">
        <f t="shared" si="15"/>
        <v>0</v>
      </c>
      <c r="BB11" s="6">
        <v>1740000</v>
      </c>
      <c r="BC11" s="7">
        <f>(BD11/$BD$14)</f>
        <v>0.3670886075949367</v>
      </c>
      <c r="BD11" s="6">
        <v>1740000</v>
      </c>
      <c r="BE11" s="6">
        <f t="shared" si="16"/>
        <v>0</v>
      </c>
      <c r="BF11" s="6"/>
      <c r="BG11" s="7" t="e">
        <f>(BH11/$BH$14)</f>
        <v>#DIV/0!</v>
      </c>
      <c r="BH11" s="6"/>
      <c r="BI11" s="6">
        <f t="shared" si="17"/>
        <v>0</v>
      </c>
      <c r="BJ11" s="6"/>
      <c r="BK11" s="7">
        <f>(BL11/$BL$14)</f>
        <v>0</v>
      </c>
      <c r="BL11" s="6"/>
      <c r="BM11" s="6">
        <f t="shared" si="18"/>
        <v>0</v>
      </c>
      <c r="BN11" s="6"/>
      <c r="BO11" s="7">
        <f>(BP11/$BP$14)</f>
        <v>0</v>
      </c>
      <c r="BP11" s="6"/>
      <c r="BQ11" s="6">
        <f t="shared" si="19"/>
        <v>0</v>
      </c>
      <c r="BR11" s="6"/>
      <c r="BS11" s="7" t="e">
        <f>(BT11/$BT$14)</f>
        <v>#DIV/0!</v>
      </c>
      <c r="BT11" s="6"/>
      <c r="BU11" s="6">
        <f t="shared" si="20"/>
        <v>0</v>
      </c>
      <c r="BV11" s="6"/>
      <c r="BW11" s="7" t="e">
        <f>(BX11/$BX$14)</f>
        <v>#DIV/0!</v>
      </c>
      <c r="BX11" s="6"/>
      <c r="BY11" s="6">
        <f t="shared" si="21"/>
        <v>0</v>
      </c>
      <c r="BZ11" s="6"/>
      <c r="CA11" s="7" t="e">
        <f>(CB11/$CB$14)</f>
        <v>#DIV/0!</v>
      </c>
      <c r="CB11" s="6"/>
      <c r="CC11" s="6">
        <f t="shared" si="22"/>
        <v>0</v>
      </c>
      <c r="CD11" s="6"/>
      <c r="CE11" s="7" t="e">
        <f>(CF11/$CF$14)</f>
        <v>#DIV/0!</v>
      </c>
      <c r="CF11" s="6"/>
      <c r="CG11" s="8" t="s">
        <v>144</v>
      </c>
    </row>
    <row r="12" spans="1:85" ht="35.25" customHeight="1">
      <c r="A12" s="17">
        <f>SUM(A5:A11)</f>
        <v>7221300</v>
      </c>
      <c r="B12" s="17">
        <f>SUM(B5:B11)</f>
        <v>46510700</v>
      </c>
      <c r="C12" s="18">
        <f>SUM(C5:C11)</f>
        <v>0.9853297146629502</v>
      </c>
      <c r="D12" s="17">
        <f>SUM(D5:D11)</f>
        <v>53732000</v>
      </c>
      <c r="E12" s="9">
        <f>SUM(E5:E11)</f>
        <v>0</v>
      </c>
      <c r="F12" s="9">
        <f>SUM(F5:F11)</f>
        <v>0</v>
      </c>
      <c r="G12" s="10" t="e">
        <f>SUM(G5:G11)</f>
        <v>#DIV/0!</v>
      </c>
      <c r="H12" s="9"/>
      <c r="I12" s="9">
        <f>SUM(I5:I11)</f>
        <v>0</v>
      </c>
      <c r="J12" s="9">
        <f>SUM(J5:J11)</f>
        <v>0</v>
      </c>
      <c r="K12" s="11" t="e">
        <f>SUM(K5:K11)</f>
        <v>#DIV/0!</v>
      </c>
      <c r="L12" s="9">
        <f>SUM(L5:L11)</f>
        <v>0</v>
      </c>
      <c r="M12" s="9">
        <f>SUM(M5:M11)</f>
        <v>0</v>
      </c>
      <c r="N12" s="9">
        <f>SUM(N5:N11)</f>
        <v>0</v>
      </c>
      <c r="O12" s="11" t="e">
        <f>SUM(O5:O11)</f>
        <v>#DIV/0!</v>
      </c>
      <c r="P12" s="9">
        <f>SUM(P5:P11)</f>
        <v>0</v>
      </c>
      <c r="Q12" s="9">
        <f>SUM(Q5:Q11)</f>
        <v>0</v>
      </c>
      <c r="R12" s="9">
        <f>SUM(R5:R11)</f>
        <v>0</v>
      </c>
      <c r="S12" s="10">
        <f>SUM(S5:S11)</f>
        <v>0</v>
      </c>
      <c r="T12" s="9">
        <f>SUM(T5:T11)</f>
        <v>0</v>
      </c>
      <c r="U12" s="9">
        <f>SUM(U5:U11)</f>
        <v>0</v>
      </c>
      <c r="V12" s="9">
        <f>SUM(V5:V11)</f>
        <v>0</v>
      </c>
      <c r="W12" s="11" t="e">
        <f>SUM(W5:W11)</f>
        <v>#DIV/0!</v>
      </c>
      <c r="X12" s="9">
        <f>SUM(X5:X11)</f>
        <v>0</v>
      </c>
      <c r="Y12" s="9">
        <f>SUM(Y5:Y11)</f>
        <v>1200000</v>
      </c>
      <c r="Z12" s="9">
        <f>SUM(Z5:Z11)</f>
        <v>0</v>
      </c>
      <c r="AA12" s="10">
        <f>SUM(AA5:AA11)</f>
        <v>1</v>
      </c>
      <c r="AB12" s="9">
        <f>SUM(AB5:AB11)</f>
        <v>1200000</v>
      </c>
      <c r="AC12" s="9">
        <f>SUM(AC5:AC11)</f>
        <v>650000</v>
      </c>
      <c r="AD12" s="9">
        <f>SUM(AD5:AD11)</f>
        <v>0</v>
      </c>
      <c r="AE12" s="10">
        <f>SUM(AE5:AE11)</f>
        <v>1</v>
      </c>
      <c r="AF12" s="9">
        <f>SUM(AF5:AF11)</f>
        <v>650000</v>
      </c>
      <c r="AG12" s="9">
        <f>SUM(AG5:AG11)</f>
        <v>4000000</v>
      </c>
      <c r="AH12" s="9">
        <f>SUM(AH5:AH11)</f>
        <v>0</v>
      </c>
      <c r="AI12" s="10">
        <f>SUM(AI5:AI11)</f>
        <v>1</v>
      </c>
      <c r="AJ12" s="9">
        <f>SUM(AJ5:AJ11)</f>
        <v>4000000</v>
      </c>
      <c r="AK12" s="9">
        <f>SUM(AK5:AK11)</f>
        <v>0</v>
      </c>
      <c r="AL12" s="9">
        <f>SUM(AL5:AL11)</f>
        <v>0</v>
      </c>
      <c r="AM12" s="11" t="e">
        <f>SUM(AM5:AM11)</f>
        <v>#DIV/0!</v>
      </c>
      <c r="AN12" s="9">
        <f>SUM(AN5:AN11)</f>
        <v>0</v>
      </c>
      <c r="AO12" s="9">
        <f>SUM(AO5:AO11)</f>
        <v>0</v>
      </c>
      <c r="AP12" s="9">
        <f>SUM(AP5:AP11)</f>
        <v>0</v>
      </c>
      <c r="AQ12" s="11" t="e">
        <f>SUM(AQ5:AQ11)</f>
        <v>#DIV/0!</v>
      </c>
      <c r="AR12" s="9">
        <f>SUM(AR5:AR11)</f>
        <v>0</v>
      </c>
      <c r="AS12" s="9">
        <f>SUM(AS5:AS11)</f>
        <v>0</v>
      </c>
      <c r="AT12" s="9">
        <f>SUM(AT5:AT11)</f>
        <v>0</v>
      </c>
      <c r="AU12" s="11" t="e">
        <f>SUM(AU5:AU11)</f>
        <v>#DIV/0!</v>
      </c>
      <c r="AV12" s="9">
        <f>SUM(AV5:AV11)</f>
        <v>0</v>
      </c>
      <c r="AW12" s="9">
        <f>SUM(AW5:AW11)</f>
        <v>0</v>
      </c>
      <c r="AX12" s="9">
        <f>SUM(AX5:AX11)</f>
        <v>30120000</v>
      </c>
      <c r="AY12" s="10">
        <f>SUM(AY5:AY11)</f>
        <v>1</v>
      </c>
      <c r="AZ12" s="9">
        <f>SUM(AZ5:AZ11)</f>
        <v>30120000</v>
      </c>
      <c r="BA12" s="9">
        <f>SUM(BA5:BA11)</f>
        <v>0</v>
      </c>
      <c r="BB12" s="9">
        <f>SUM(BB5:BB11)</f>
        <v>4740000</v>
      </c>
      <c r="BC12" s="10">
        <f>SUM(BC5:BC11)</f>
        <v>1</v>
      </c>
      <c r="BD12" s="9">
        <f>SUM(BD5:BD11)</f>
        <v>4740000</v>
      </c>
      <c r="BE12" s="9">
        <f>SUM(BE5:BE11)</f>
        <v>0</v>
      </c>
      <c r="BF12" s="9">
        <f>SUM(BF5:BF11)</f>
        <v>0</v>
      </c>
      <c r="BG12" s="11" t="e">
        <f>SUM(BG5:BG11)</f>
        <v>#DIV/0!</v>
      </c>
      <c r="BH12" s="9">
        <f>SUM(BH5:BH11)</f>
        <v>0</v>
      </c>
      <c r="BI12" s="9">
        <f>SUM(BI5:BI11)</f>
        <v>0</v>
      </c>
      <c r="BJ12" s="9">
        <f>SUM(BJ5:BJ11)</f>
        <v>10722000</v>
      </c>
      <c r="BK12" s="10">
        <f>SUM(BK5:BK11)</f>
        <v>1</v>
      </c>
      <c r="BL12" s="9">
        <f>SUM(BL5:BL11)</f>
        <v>10722000</v>
      </c>
      <c r="BM12" s="9">
        <f>SUM(BM5:BM11)</f>
        <v>1371300</v>
      </c>
      <c r="BN12" s="9">
        <f>SUM(BN5:BN11)</f>
        <v>928700</v>
      </c>
      <c r="BO12" s="10">
        <f>SUM(BO5:BO11)</f>
        <v>1</v>
      </c>
      <c r="BP12" s="9">
        <f>SUM(BP5:BP11)</f>
        <v>2300000</v>
      </c>
      <c r="BQ12" s="9">
        <f>SUM(BQ5:BQ11)</f>
        <v>0</v>
      </c>
      <c r="BR12" s="9">
        <f>SUM(BR5:BR11)</f>
        <v>0</v>
      </c>
      <c r="BS12" s="11" t="e">
        <f>SUM(BS5:BS11)</f>
        <v>#DIV/0!</v>
      </c>
      <c r="BT12" s="9">
        <f>SUM(BT5:BT11)</f>
        <v>0</v>
      </c>
      <c r="BU12" s="9">
        <f>SUM(BU5:BU11)</f>
        <v>0</v>
      </c>
      <c r="BV12" s="9">
        <f>SUM(BV5:BV11)</f>
        <v>0</v>
      </c>
      <c r="BW12" s="11" t="e">
        <f>SUM(BW5:BW11)</f>
        <v>#DIV/0!</v>
      </c>
      <c r="BX12" s="9">
        <f>SUM(BX5:BX11)</f>
        <v>0</v>
      </c>
      <c r="BY12" s="9">
        <f>SUM(BY5:BY11)</f>
        <v>0</v>
      </c>
      <c r="BZ12" s="9">
        <f>SUM(BZ5:BZ11)</f>
        <v>0</v>
      </c>
      <c r="CA12" s="12" t="e">
        <f>SUM(CA5:CA11)</f>
        <v>#DIV/0!</v>
      </c>
      <c r="CB12" s="9">
        <f>SUM(CB5:CB11)</f>
        <v>0</v>
      </c>
      <c r="CC12" s="9">
        <f>SUM(CC5:CC11)</f>
        <v>0</v>
      </c>
      <c r="CD12" s="9">
        <f>SUM(CD5:CD11)</f>
        <v>0</v>
      </c>
      <c r="CE12" s="12" t="e">
        <f>SUM(CE5:CE11)</f>
        <v>#DIV/0!</v>
      </c>
      <c r="CF12" s="9">
        <f>SUM(CF5:CF11)</f>
        <v>0</v>
      </c>
      <c r="CG12" s="13" t="s">
        <v>7</v>
      </c>
    </row>
    <row r="13" spans="1:85" ht="33.75" customHeight="1">
      <c r="A13" s="14"/>
      <c r="B13" s="14"/>
      <c r="C13" s="18">
        <f>D13/D14</f>
        <v>0.014670285337049806</v>
      </c>
      <c r="D13" s="17">
        <f>SUM(CF13,CB13,BX13,BT13,BP13,BL13,BH13,BD13,AZ13,AV13,AR13,AN13,AJ13,AF13,AB13,X13,T13,P13,L13,H13)</f>
        <v>800000</v>
      </c>
      <c r="E13" s="14"/>
      <c r="F13" s="14"/>
      <c r="G13" s="12" t="e">
        <f>(H13/$H$14)</f>
        <v>#DIV/0!</v>
      </c>
      <c r="H13" s="9"/>
      <c r="I13" s="14"/>
      <c r="J13" s="14"/>
      <c r="K13" s="12" t="e">
        <f>(L13/$L$14)</f>
        <v>#DIV/0!</v>
      </c>
      <c r="L13" s="9"/>
      <c r="M13" s="14"/>
      <c r="N13" s="14"/>
      <c r="O13" s="12" t="e">
        <f>(P13/$P$14)</f>
        <v>#DIV/0!</v>
      </c>
      <c r="P13" s="9"/>
      <c r="Q13" s="14"/>
      <c r="R13" s="14"/>
      <c r="S13" s="12">
        <f>(T13/$T$14)</f>
        <v>1</v>
      </c>
      <c r="T13" s="17">
        <v>800000</v>
      </c>
      <c r="U13" s="14"/>
      <c r="V13" s="14"/>
      <c r="W13" s="12" t="e">
        <f>(X13/$X$14)</f>
        <v>#DIV/0!</v>
      </c>
      <c r="X13" s="9"/>
      <c r="Y13" s="14"/>
      <c r="Z13" s="14"/>
      <c r="AA13" s="12">
        <f>(AB13/$AB$14)</f>
        <v>0</v>
      </c>
      <c r="AB13" s="9"/>
      <c r="AC13" s="14"/>
      <c r="AD13" s="14"/>
      <c r="AE13" s="12">
        <f>(AF13/$AF$14)</f>
        <v>0</v>
      </c>
      <c r="AF13" s="9"/>
      <c r="AG13" s="14"/>
      <c r="AH13" s="14"/>
      <c r="AI13" s="12">
        <f>(AJ13/$AJ$14)</f>
        <v>0</v>
      </c>
      <c r="AJ13" s="9"/>
      <c r="AK13" s="14"/>
      <c r="AL13" s="14"/>
      <c r="AM13" s="12" t="e">
        <f>(AN13/$AN$14)</f>
        <v>#DIV/0!</v>
      </c>
      <c r="AN13" s="9"/>
      <c r="AO13" s="14"/>
      <c r="AP13" s="14"/>
      <c r="AQ13" s="12" t="e">
        <f>(AR13/$AR$14)</f>
        <v>#DIV/0!</v>
      </c>
      <c r="AR13" s="9"/>
      <c r="AS13" s="14"/>
      <c r="AT13" s="14"/>
      <c r="AU13" s="12" t="e">
        <f>(AV13/$AV$14)</f>
        <v>#DIV/0!</v>
      </c>
      <c r="AV13" s="9"/>
      <c r="AW13" s="14"/>
      <c r="AX13" s="14"/>
      <c r="AY13" s="12">
        <f>(AZ13/$AZ$14)</f>
        <v>0</v>
      </c>
      <c r="AZ13" s="9"/>
      <c r="BA13" s="14"/>
      <c r="BB13" s="14"/>
      <c r="BC13" s="12">
        <f>(BD13/$BD$14)</f>
        <v>0</v>
      </c>
      <c r="BD13" s="9"/>
      <c r="BE13" s="14"/>
      <c r="BF13" s="14"/>
      <c r="BG13" s="12" t="e">
        <f>(BH13/$BH$14)</f>
        <v>#DIV/0!</v>
      </c>
      <c r="BH13" s="9"/>
      <c r="BI13" s="14"/>
      <c r="BJ13" s="14"/>
      <c r="BK13" s="12">
        <f>(BL13/$BL$14)</f>
        <v>0</v>
      </c>
      <c r="BL13" s="9"/>
      <c r="BM13" s="14"/>
      <c r="BN13" s="14"/>
      <c r="BO13" s="12">
        <f>(BP13/$BP$14)</f>
        <v>0</v>
      </c>
      <c r="BP13" s="9"/>
      <c r="BQ13" s="14"/>
      <c r="BR13" s="14"/>
      <c r="BS13" s="12" t="e">
        <f>(BT13/$BT$14)</f>
        <v>#DIV/0!</v>
      </c>
      <c r="BT13" s="9"/>
      <c r="BU13" s="14"/>
      <c r="BV13" s="14"/>
      <c r="BW13" s="12" t="e">
        <f>(BX13/$BX$14)</f>
        <v>#DIV/0!</v>
      </c>
      <c r="BX13" s="15"/>
      <c r="BY13" s="14"/>
      <c r="BZ13" s="14"/>
      <c r="CA13" s="12" t="e">
        <f>(CB13/$CB$14)</f>
        <v>#DIV/0!</v>
      </c>
      <c r="CB13" s="15"/>
      <c r="CC13" s="14"/>
      <c r="CD13" s="14"/>
      <c r="CE13" s="12" t="e">
        <f>(CF13/$CF$14)</f>
        <v>#DIV/0!</v>
      </c>
      <c r="CF13" s="9"/>
      <c r="CG13" s="13" t="s">
        <v>8</v>
      </c>
    </row>
    <row r="14" spans="1:85" ht="31.5" customHeight="1">
      <c r="A14" s="17">
        <f aca="true" t="shared" si="23" ref="A14:G14">A12+A13</f>
        <v>7221300</v>
      </c>
      <c r="B14" s="17">
        <f t="shared" si="23"/>
        <v>46510700</v>
      </c>
      <c r="C14" s="18">
        <f t="shared" si="23"/>
        <v>1</v>
      </c>
      <c r="D14" s="17">
        <f t="shared" si="23"/>
        <v>54532000</v>
      </c>
      <c r="E14" s="9">
        <f t="shared" si="23"/>
        <v>0</v>
      </c>
      <c r="F14" s="9">
        <f t="shared" si="23"/>
        <v>0</v>
      </c>
      <c r="G14" s="16" t="e">
        <f t="shared" si="23"/>
        <v>#DIV/0!</v>
      </c>
      <c r="H14" s="9">
        <f aca="true" t="shared" si="24" ref="H14:X14">H12+H13</f>
        <v>0</v>
      </c>
      <c r="I14" s="9">
        <f>I12+I13</f>
        <v>0</v>
      </c>
      <c r="J14" s="9">
        <f t="shared" si="24"/>
        <v>0</v>
      </c>
      <c r="K14" s="15" t="e">
        <f t="shared" si="24"/>
        <v>#DIV/0!</v>
      </c>
      <c r="L14" s="9">
        <f t="shared" si="24"/>
        <v>0</v>
      </c>
      <c r="M14" s="9">
        <f>M12+M13</f>
        <v>0</v>
      </c>
      <c r="N14" s="9">
        <f t="shared" si="24"/>
        <v>0</v>
      </c>
      <c r="O14" s="15" t="e">
        <f t="shared" si="24"/>
        <v>#DIV/0!</v>
      </c>
      <c r="P14" s="9">
        <f t="shared" si="24"/>
        <v>0</v>
      </c>
      <c r="Q14" s="9">
        <f>Q12+Q13</f>
        <v>0</v>
      </c>
      <c r="R14" s="9">
        <f t="shared" si="24"/>
        <v>0</v>
      </c>
      <c r="S14" s="12">
        <f t="shared" si="24"/>
        <v>1</v>
      </c>
      <c r="T14" s="17">
        <f t="shared" si="24"/>
        <v>800000</v>
      </c>
      <c r="U14" s="9">
        <f>U12+U13</f>
        <v>0</v>
      </c>
      <c r="V14" s="9">
        <f t="shared" si="24"/>
        <v>0</v>
      </c>
      <c r="W14" s="15" t="e">
        <f t="shared" si="24"/>
        <v>#DIV/0!</v>
      </c>
      <c r="X14" s="9">
        <f t="shared" si="24"/>
        <v>0</v>
      </c>
      <c r="Y14" s="9">
        <f aca="true" t="shared" si="25" ref="Y14:BD14">Y12+Y13</f>
        <v>1200000</v>
      </c>
      <c r="Z14" s="9">
        <f t="shared" si="25"/>
        <v>0</v>
      </c>
      <c r="AA14" s="12">
        <f t="shared" si="25"/>
        <v>1</v>
      </c>
      <c r="AB14" s="9">
        <f t="shared" si="25"/>
        <v>1200000</v>
      </c>
      <c r="AC14" s="9">
        <f t="shared" si="25"/>
        <v>650000</v>
      </c>
      <c r="AD14" s="9">
        <f t="shared" si="25"/>
        <v>0</v>
      </c>
      <c r="AE14" s="12">
        <f t="shared" si="25"/>
        <v>1</v>
      </c>
      <c r="AF14" s="9">
        <f t="shared" si="25"/>
        <v>650000</v>
      </c>
      <c r="AG14" s="9">
        <f t="shared" si="25"/>
        <v>4000000</v>
      </c>
      <c r="AH14" s="9">
        <f t="shared" si="25"/>
        <v>0</v>
      </c>
      <c r="AI14" s="12">
        <f t="shared" si="25"/>
        <v>1</v>
      </c>
      <c r="AJ14" s="9">
        <f t="shared" si="25"/>
        <v>4000000</v>
      </c>
      <c r="AK14" s="9">
        <f t="shared" si="25"/>
        <v>0</v>
      </c>
      <c r="AL14" s="9">
        <f t="shared" si="25"/>
        <v>0</v>
      </c>
      <c r="AM14" s="15" t="e">
        <f t="shared" si="25"/>
        <v>#DIV/0!</v>
      </c>
      <c r="AN14" s="9">
        <f t="shared" si="25"/>
        <v>0</v>
      </c>
      <c r="AO14" s="9">
        <f t="shared" si="25"/>
        <v>0</v>
      </c>
      <c r="AP14" s="9">
        <f t="shared" si="25"/>
        <v>0</v>
      </c>
      <c r="AQ14" s="15" t="e">
        <f t="shared" si="25"/>
        <v>#DIV/0!</v>
      </c>
      <c r="AR14" s="9">
        <f t="shared" si="25"/>
        <v>0</v>
      </c>
      <c r="AS14" s="9">
        <f t="shared" si="25"/>
        <v>0</v>
      </c>
      <c r="AT14" s="9">
        <f t="shared" si="25"/>
        <v>0</v>
      </c>
      <c r="AU14" s="15" t="e">
        <f t="shared" si="25"/>
        <v>#DIV/0!</v>
      </c>
      <c r="AV14" s="9">
        <f t="shared" si="25"/>
        <v>0</v>
      </c>
      <c r="AW14" s="9">
        <f t="shared" si="25"/>
        <v>0</v>
      </c>
      <c r="AX14" s="9">
        <f t="shared" si="25"/>
        <v>30120000</v>
      </c>
      <c r="AY14" s="10">
        <f t="shared" si="25"/>
        <v>1</v>
      </c>
      <c r="AZ14" s="9">
        <f t="shared" si="25"/>
        <v>30120000</v>
      </c>
      <c r="BA14" s="9">
        <f t="shared" si="25"/>
        <v>0</v>
      </c>
      <c r="BB14" s="9">
        <f t="shared" si="25"/>
        <v>4740000</v>
      </c>
      <c r="BC14" s="12">
        <f t="shared" si="25"/>
        <v>1</v>
      </c>
      <c r="BD14" s="9">
        <f t="shared" si="25"/>
        <v>4740000</v>
      </c>
      <c r="BE14" s="9">
        <f aca="true" t="shared" si="26" ref="BE14:CF14">BE12+BE13</f>
        <v>0</v>
      </c>
      <c r="BF14" s="9">
        <f t="shared" si="26"/>
        <v>0</v>
      </c>
      <c r="BG14" s="15" t="e">
        <f t="shared" si="26"/>
        <v>#DIV/0!</v>
      </c>
      <c r="BH14" s="9">
        <f t="shared" si="26"/>
        <v>0</v>
      </c>
      <c r="BI14" s="9">
        <f t="shared" si="26"/>
        <v>0</v>
      </c>
      <c r="BJ14" s="9">
        <f t="shared" si="26"/>
        <v>10722000</v>
      </c>
      <c r="BK14" s="12">
        <f t="shared" si="26"/>
        <v>1</v>
      </c>
      <c r="BL14" s="9">
        <f t="shared" si="26"/>
        <v>10722000</v>
      </c>
      <c r="BM14" s="9">
        <f t="shared" si="26"/>
        <v>1371300</v>
      </c>
      <c r="BN14" s="9">
        <f t="shared" si="26"/>
        <v>928700</v>
      </c>
      <c r="BO14" s="12">
        <f t="shared" si="26"/>
        <v>1</v>
      </c>
      <c r="BP14" s="9">
        <f t="shared" si="26"/>
        <v>2300000</v>
      </c>
      <c r="BQ14" s="9">
        <f t="shared" si="26"/>
        <v>0</v>
      </c>
      <c r="BR14" s="9">
        <f t="shared" si="26"/>
        <v>0</v>
      </c>
      <c r="BS14" s="15" t="e">
        <f t="shared" si="26"/>
        <v>#DIV/0!</v>
      </c>
      <c r="BT14" s="9">
        <f t="shared" si="26"/>
        <v>0</v>
      </c>
      <c r="BU14" s="9">
        <f t="shared" si="26"/>
        <v>0</v>
      </c>
      <c r="BV14" s="9">
        <f t="shared" si="26"/>
        <v>0</v>
      </c>
      <c r="BW14" s="15" t="e">
        <f t="shared" si="26"/>
        <v>#DIV/0!</v>
      </c>
      <c r="BX14" s="9">
        <f t="shared" si="26"/>
        <v>0</v>
      </c>
      <c r="BY14" s="9">
        <f t="shared" si="26"/>
        <v>0</v>
      </c>
      <c r="BZ14" s="9">
        <f t="shared" si="26"/>
        <v>0</v>
      </c>
      <c r="CA14" s="12" t="e">
        <f t="shared" si="26"/>
        <v>#DIV/0!</v>
      </c>
      <c r="CB14" s="9">
        <f t="shared" si="26"/>
        <v>0</v>
      </c>
      <c r="CC14" s="9">
        <f t="shared" si="26"/>
        <v>0</v>
      </c>
      <c r="CD14" s="9">
        <f t="shared" si="26"/>
        <v>0</v>
      </c>
      <c r="CE14" s="12" t="e">
        <f>SUM(CE12,CE13)</f>
        <v>#DIV/0!</v>
      </c>
      <c r="CF14" s="9">
        <f t="shared" si="26"/>
        <v>0</v>
      </c>
      <c r="CG14" s="13" t="s">
        <v>9</v>
      </c>
    </row>
  </sheetData>
  <sheetProtection/>
  <mergeCells count="24">
    <mergeCell ref="A1:CF1"/>
    <mergeCell ref="CG1:CG4"/>
    <mergeCell ref="A2:CF2"/>
    <mergeCell ref="BY3:CB3"/>
    <mergeCell ref="CC3:CF3"/>
    <mergeCell ref="E3:H3"/>
    <mergeCell ref="A3:D3"/>
    <mergeCell ref="BA3:BD3"/>
    <mergeCell ref="BE3:BH3"/>
    <mergeCell ref="BI3:BL3"/>
    <mergeCell ref="BU3:BX3"/>
    <mergeCell ref="AC3:AF3"/>
    <mergeCell ref="AG3:AJ3"/>
    <mergeCell ref="AK3:AN3"/>
    <mergeCell ref="AO3:AR3"/>
    <mergeCell ref="AS3:AV3"/>
    <mergeCell ref="AW3:AZ3"/>
    <mergeCell ref="BM3:BP3"/>
    <mergeCell ref="Y3:AB3"/>
    <mergeCell ref="I3:L3"/>
    <mergeCell ref="M3:P3"/>
    <mergeCell ref="Q3:T3"/>
    <mergeCell ref="U3:X3"/>
    <mergeCell ref="BQ3:BT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Samia CHEKROUNI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CHEKROUNI</dc:creator>
  <cp:keywords/>
  <dc:description/>
  <cp:lastModifiedBy>user</cp:lastModifiedBy>
  <cp:lastPrinted>2012-02-15T16:42:07Z</cp:lastPrinted>
  <dcterms:created xsi:type="dcterms:W3CDTF">2011-11-22T12:10:44Z</dcterms:created>
  <dcterms:modified xsi:type="dcterms:W3CDTF">2012-04-16T11:06:05Z</dcterms:modified>
  <cp:category/>
  <cp:version/>
  <cp:contentType/>
  <cp:contentStatus/>
</cp:coreProperties>
</file>